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T:\Нефтиса\Управление по региональной политике и социальным вопросам\Тендеры\2024\Самараинвестнефть\161224 КС 1\"/>
    </mc:Choice>
  </mc:AlternateContent>
  <xr:revisionPtr revIDLastSave="0" documentId="13_ncr:1_{F4993DE9-5626-48C6-A4A4-0D135079E605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Техническое задание" sheetId="1" r:id="rId1"/>
  </sheets>
  <definedNames>
    <definedName name="_xlnm.Print_Area" localSheetId="0">'Техническое задание'!$A$1:$E$192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5" i="1" l="1"/>
  <c r="D137" i="1"/>
  <c r="A128" i="1"/>
  <c r="A130" i="1" s="1"/>
  <c r="A132" i="1" s="1"/>
  <c r="A134" i="1" s="1"/>
  <c r="A136" i="1" s="1"/>
  <c r="A138" i="1" s="1"/>
  <c r="A140" i="1" s="1"/>
  <c r="A142" i="1" s="1"/>
  <c r="A146" i="1" s="1"/>
  <c r="A147" i="1" s="1"/>
  <c r="A148" i="1" s="1"/>
  <c r="A151" i="1" s="1"/>
  <c r="A154" i="1" s="1"/>
  <c r="A156" i="1" s="1"/>
  <c r="A158" i="1" s="1"/>
  <c r="A160" i="1" s="1"/>
  <c r="D127" i="1"/>
  <c r="A122" i="1"/>
  <c r="A125" i="1" s="1"/>
  <c r="D113" i="1"/>
  <c r="D114" i="1" s="1"/>
  <c r="D110" i="1"/>
  <c r="D106" i="1"/>
  <c r="D108" i="1" s="1"/>
  <c r="D109" i="1" s="1"/>
  <c r="D105" i="1"/>
  <c r="D103" i="1"/>
  <c r="D101" i="1"/>
  <c r="D117" i="1" s="1"/>
  <c r="D100" i="1"/>
  <c r="D118" i="1" s="1"/>
  <c r="D91" i="1"/>
  <c r="D73" i="1"/>
  <c r="D63" i="1"/>
  <c r="D49" i="1"/>
  <c r="D50" i="1" s="1"/>
  <c r="D46" i="1"/>
  <c r="D41" i="1"/>
  <c r="D42" i="1" s="1"/>
  <c r="D44" i="1" s="1"/>
  <c r="D45" i="1" s="1"/>
  <c r="D39" i="1"/>
  <c r="E39" i="1" s="1"/>
  <c r="D37" i="1"/>
  <c r="D53" i="1" s="1"/>
  <c r="D36" i="1"/>
  <c r="D54" i="1" s="1"/>
  <c r="A36" i="1"/>
  <c r="A37" i="1" s="1"/>
  <c r="A38" i="1" s="1"/>
  <c r="A41" i="1" s="1"/>
  <c r="A42" i="1" s="1"/>
  <c r="A43" i="1" s="1"/>
  <c r="A44" i="1" s="1"/>
  <c r="A46" i="1" s="1"/>
  <c r="A47" i="1" s="1"/>
  <c r="A48" i="1" s="1"/>
  <c r="A49" i="1" s="1"/>
  <c r="A50" i="1" s="1"/>
  <c r="A52" i="1" s="1"/>
  <c r="A53" i="1" s="1"/>
  <c r="A54" i="1" s="1"/>
  <c r="A55" i="1" s="1"/>
  <c r="A58" i="1" s="1"/>
  <c r="A61" i="1" s="1"/>
  <c r="A62" i="1" s="1"/>
  <c r="A64" i="1" s="1"/>
  <c r="A66" i="1" s="1"/>
  <c r="A68" i="1" s="1"/>
  <c r="A70" i="1" s="1"/>
  <c r="A72" i="1" s="1"/>
  <c r="A74" i="1" s="1"/>
  <c r="A76" i="1" s="1"/>
  <c r="A78" i="1" s="1"/>
  <c r="A82" i="1" s="1"/>
  <c r="A83" i="1" s="1"/>
  <c r="A84" i="1" s="1"/>
  <c r="A87" i="1" s="1"/>
  <c r="A90" i="1" s="1"/>
  <c r="A92" i="1" s="1"/>
  <c r="A94" i="1" s="1"/>
  <c r="A98" i="1" s="1"/>
  <c r="A100" i="1" s="1"/>
  <c r="A101" i="1" s="1"/>
  <c r="A102" i="1" s="1"/>
  <c r="D116" i="1" l="1"/>
  <c r="D119" i="1" s="1"/>
  <c r="D115" i="1"/>
  <c r="D51" i="1"/>
  <c r="D52" i="1"/>
  <c r="D55" i="1" s="1"/>
</calcChain>
</file>

<file path=xl/sharedStrings.xml><?xml version="1.0" encoding="utf-8"?>
<sst xmlns="http://schemas.openxmlformats.org/spreadsheetml/2006/main" count="326" uniqueCount="138">
  <si>
    <t>Согласовано:</t>
  </si>
  <si>
    <t>Утверждаю:</t>
  </si>
  <si>
    <t>Первый заместитель генерального директора - Главный инженер</t>
  </si>
  <si>
    <t>Генеральный директор</t>
  </si>
  <si>
    <t>АО «Самараинвестнефть»</t>
  </si>
  <si>
    <t>_____________ А.В. Пушкарев</t>
  </si>
  <si>
    <t>_____________В.А. Черкашин</t>
  </si>
  <si>
    <t>«___»_____________2024 г.</t>
  </si>
  <si>
    <t>Заместитель генерального директора по капитальному строительству</t>
  </si>
  <si>
    <t>_____________ В.В. Баранов</t>
  </si>
  <si>
    <t>Приложение 3</t>
  </si>
  <si>
    <t xml:space="preserve">Техническое задание на строительно-монтажные работы по объекту: </t>
  </si>
  <si>
    <t>"Обустройство скважины №25 Чесноковского месторождения нефти. Выкидной промысловый нефтепровод от скважины №25 до узла задвижек ",                            "Обустройство скважины №141 Южно-Кутузовского месторождения нефти. Выкидной промысловый нефтепровод от скважины №141 до выкидного нефтепровода скважины №140 Южно-Кутузовского месторождения нефти"</t>
  </si>
  <si>
    <t>Заказчик –  АО «Самараинвестнефть»</t>
  </si>
  <si>
    <t>Генеральный директор ‑  Черкашин Виктор Алексеевич</t>
  </si>
  <si>
    <t>Почтовый адрес:</t>
  </si>
  <si>
    <t>Россия, 443029, Самарская область, г. Самара, ул. Губанова 21</t>
  </si>
  <si>
    <t xml:space="preserve">Месторождение: </t>
  </si>
  <si>
    <t xml:space="preserve">Южно-Кутузовское месторождение нефти, Чесноковское месторождение нефти </t>
  </si>
  <si>
    <t>Требования к выполняемым работам, предоставляемым Подрядчиком</t>
  </si>
  <si>
    <t>№ п/п</t>
  </si>
  <si>
    <t>Наименование работ</t>
  </si>
  <si>
    <t>Ед. изм.</t>
  </si>
  <si>
    <t>Объем работ</t>
  </si>
  <si>
    <t>Примечание</t>
  </si>
  <si>
    <t>I этап работ                                                                                                                                                                                                                                 Промысловый нефтепровод скважины №141</t>
  </si>
  <si>
    <t>Подготовительные работы</t>
  </si>
  <si>
    <t>Разгрузка на трассе труб: Ду 80 мм</t>
  </si>
  <si>
    <t>1 км / 1 т</t>
  </si>
  <si>
    <t>0,354 / 4,347</t>
  </si>
  <si>
    <t>Выкидной промысловый нефтепровод от скв.141 до скв. 140</t>
  </si>
  <si>
    <t>Разработка грунта механизированным способом с перемещением до 10 м, группа грунтов 1 (Плодородный слой)</t>
  </si>
  <si>
    <t>м3</t>
  </si>
  <si>
    <t xml:space="preserve">Разработка траншеи механизированным способом под трубопровод в отвал, группа грунтов 2 </t>
  </si>
  <si>
    <t>Ручная электродуговая сварка на трассе одиночных труб Ду 80 мм электродами с основным покрытием, толщина стенки: 6 мм</t>
  </si>
  <si>
    <t>1 м трубопровода</t>
  </si>
  <si>
    <t>Труба стальная бесшовная горячедеформированная немерной длины, обычной точности изготовления, из стали 20, по группе В, с заводским наружным покрытием усиленного типа на основе экструдированного полиэтилена толщиной не менее 2,0 мм 89х6 по ГОСТ 8732-78</t>
  </si>
  <si>
    <t>тн</t>
  </si>
  <si>
    <t>Отвод крутоизогнутый R=1,5DN бесшовный приварной исполнение 2, материал сталь 20, 90-89х6  по ГОСТ 17375-2001</t>
  </si>
  <si>
    <t>шт / тн</t>
  </si>
  <si>
    <t>5 / 0,012</t>
  </si>
  <si>
    <t>Очистка металлическими щетками поверхности трубопроводов диаметром: 89 мм</t>
  </si>
  <si>
    <t>1 стык</t>
  </si>
  <si>
    <t>Протирка ацетоном поверхности трубопроводов наружным диаметром: 89 мм</t>
  </si>
  <si>
    <t xml:space="preserve">Контроль импульсными рентгеновскими аппаратами на трассе качества сварных соединений труб: Ду 80 мм толщиной стенки 6 мм
</t>
  </si>
  <si>
    <t>1 стык / 1 снимок</t>
  </si>
  <si>
    <t>42 / 84</t>
  </si>
  <si>
    <t>Изоляция термоусаживающимися манжетами вручную стыков изолированных труб: Ду 80 мм</t>
  </si>
  <si>
    <t>Комплект Манжета ТИАЛ-М 89.450.1,4 ТУ 2293-002-58210788-2004</t>
  </si>
  <si>
    <t>шт</t>
  </si>
  <si>
    <t>Укладка в траншею изолированных трубопроводов: Ду 80 мм</t>
  </si>
  <si>
    <t>Сборочно-сварочные работы при монтаже захлестов для трубопроводов Ду 80 мм, толщина стенки: 6 мм</t>
  </si>
  <si>
    <t>1 захлест</t>
  </si>
  <si>
    <t>Монтаж и демонтаж временного узла присоединения наполнительно-опрессовочных агрегатов при промывке и испытании водой магистральных трубопроводов условным диаметром: до 100 мм</t>
  </si>
  <si>
    <t>1 узел</t>
  </si>
  <si>
    <t>Очистка полости продувкой трубопроводов диаметром: до Ду 100 мм</t>
  </si>
  <si>
    <t>Гидравлическое испытание при давлении до 5 МПа трубопроводов: до Ду 100 мм</t>
  </si>
  <si>
    <t>Вода техническая</t>
  </si>
  <si>
    <t>Выдержка под давлением при гидравлическом испытании на прочность и герметичность трубопроводов: до Ду 100 мм (12ч / 12ч)</t>
  </si>
  <si>
    <t xml:space="preserve">Обратная засыпка траншеи механизированным способом  группа грунтов 1 </t>
  </si>
  <si>
    <t>Обратная засыпка грунта механизированным способом с перемещение до 10м, группа грунтов 1 (Плодородный слой)</t>
  </si>
  <si>
    <t>Планировка грунта механизированным способом, группа грунтов 1 (Планировка участка нарушенных земель, технический этап рекультивации)</t>
  </si>
  <si>
    <t>м2</t>
  </si>
  <si>
    <t>Технологическая обвязка фонтанной арматуры устья скв. №141</t>
  </si>
  <si>
    <t>Проект-аналог 004/17К-01-01-ТХ-004</t>
  </si>
  <si>
    <t>Монтаж арматуры фланцевой с ручным приводом и без привода Ду80 на давление до 2,5МПа</t>
  </si>
  <si>
    <t xml:space="preserve">Задвижка клиновая из стали 20Л с ручным управлением 30с45нж DN 80 PN 40 кгс/см2  </t>
  </si>
  <si>
    <t>Клапан обратный, поворотный, фланцевый.19с53нж DN 80, PN 4.0 Мпа</t>
  </si>
  <si>
    <t>Приварка фланцев к стальным трубопроводам диаметром: 80мм</t>
  </si>
  <si>
    <t xml:space="preserve">Изготовление и монтаж трубопровода на открытых площадках,  на условное давление не более 4,0 МПа, диаметр трубопровода наружный: до 89 мм </t>
  </si>
  <si>
    <t>м</t>
  </si>
  <si>
    <t>Труба стальная бесшовная горячедеформированная немерной длины, обычной точности изготовления, из стали 20, по группе В 89х6 по ГОСТ 8732-78</t>
  </si>
  <si>
    <t>Монтаж отвода крутоизогнутого приварного диаметром 89мм</t>
  </si>
  <si>
    <t>Монтаж тройника равнопроходного приварного диаметром 89мм</t>
  </si>
  <si>
    <t>Тройник бесшовный приварной переходной, материал сталь 20 89х6  по ГОСТ 17376-2001</t>
  </si>
  <si>
    <t>3 / 0,006</t>
  </si>
  <si>
    <t>Монтаж перехода концентрического приварного диаметром 89-76мм</t>
  </si>
  <si>
    <t>Переход концентрический приварной, материал сталь 20 89х6-76х5  по ГОСТ 17378-2001</t>
  </si>
  <si>
    <t>2 / 0,002</t>
  </si>
  <si>
    <t>Монтаж перехода концентрического приварного диаметром 89-57мм</t>
  </si>
  <si>
    <t>Переход концентрический приварной, материал сталь 20 89х6-57х5  по ГОСТ 17378-2001</t>
  </si>
  <si>
    <t>2 / 0,001</t>
  </si>
  <si>
    <t xml:space="preserve">Изготовление и монтаж трубопровода на открытых площадках,  на условное давление не более 4,0 МПа, диаметр трубопровода наружный: до 57 мм </t>
  </si>
  <si>
    <t>Труба стальная бесшовная горячедеформированная немерной длины, обычной точности изготовления, из стали 20, по группе В 57х5 по ГОСТ 8732-78</t>
  </si>
  <si>
    <t>Установка фильтров диаметром 57 мм (соединение сварное)</t>
  </si>
  <si>
    <t>Фильтр "Рубеж" в комплекте с счетчиком РИНГ</t>
  </si>
  <si>
    <t>Монтаж устройства расхода диаметром прохода 57 мм (соединение сварное)</t>
  </si>
  <si>
    <t xml:space="preserve">Расходомер счетчик РИНГ </t>
  </si>
  <si>
    <t>Бобышки, штуцеры для установки датчиков КИП на трубопроводе давлением до 10МПа</t>
  </si>
  <si>
    <t>Вентиль пробоотборный ВП1-15х14 в комплекте с бобышкой под приварку DN 15 PN 140 кгс/см2 (в комплекте с фонтанной арматурой)</t>
  </si>
  <si>
    <t>Бобышка 1-1-М20х1,5-100 в комплекте: прокладка 15, пробка 1-М20х1,5 по ОСТ 26.260.460-99</t>
  </si>
  <si>
    <t>Вентиль прямоточный под манометр ВПЭМ 5х35</t>
  </si>
  <si>
    <t>Рентгенографический контроль трубопровода через 2 стенки, диаметр трубопровода: 89 мм, толщина стенки 6 мм</t>
  </si>
  <si>
    <t>1 снимок</t>
  </si>
  <si>
    <t>Технологическая подключение к действующему трубопроводу</t>
  </si>
  <si>
    <t>Проект-аналог 058/15-01-02</t>
  </si>
  <si>
    <t xml:space="preserve">Монтаж арматуры фланцевой без привода Ду80 на давление до 2,5МПа </t>
  </si>
  <si>
    <t xml:space="preserve">Клапан обратный, поворотный, фланцевый.19с53нж DN 80, PN 4.0 Мпа </t>
  </si>
  <si>
    <t>Выполнить подвод к действующему трубопроводу. Врезка выполняется силами Заказчика</t>
  </si>
  <si>
    <t>1 / 0,0023</t>
  </si>
  <si>
    <t>1 / 0,002</t>
  </si>
  <si>
    <t>II этап работ                                                                                                                                                                                                                                 Промысловый нефтепровод скважины №25</t>
  </si>
  <si>
    <t>0,176 / 2,161</t>
  </si>
  <si>
    <t>Выкидной промысловый нефтепровод от скв.25 до АГЗУ</t>
  </si>
  <si>
    <t>26 / 52</t>
  </si>
  <si>
    <t>Технологическая обвязка фонтанной арматуры устья скв. №25</t>
  </si>
  <si>
    <t>Технологическая подключение к действующему узлу переключающей арматуры</t>
  </si>
  <si>
    <t>Монтаж тройника равнопроходного приварного диаметром 114мм</t>
  </si>
  <si>
    <t>Тройник бесшовный приварной переходной, материал сталь 20 114х6  по ГОСТ 17376-2001</t>
  </si>
  <si>
    <t>Монтаж перехода концентрического ПК 114х8-89х6</t>
  </si>
  <si>
    <t>Переход концентрический ПК114х8-89х6 по ГОСТ 17376-2001</t>
  </si>
  <si>
    <t>Период выполнения строительно-монтажных работ: февраль 2025 г. - май 2025 г.</t>
  </si>
  <si>
    <t xml:space="preserve"> I этап Промысловый нефтепровод №141 - февраль 2025г</t>
  </si>
  <si>
    <t xml:space="preserve"> II этап Промысловый нефтепровод №25 - апрель 2025г</t>
  </si>
  <si>
    <t>Подрядчику предусмотреть затраты на временные здания и сооружения</t>
  </si>
  <si>
    <t>Погрузка материалов и оборудования на производственной базе Заказчика выполняется силами и средствами Заказчика в присутствии уполномоченного представителя Подрядчика.</t>
  </si>
  <si>
    <t>Доставка оборудования и материалов с производственной базы Заказчика, на объект строительства выполняется силами и средствами Заказчика. Разгрузка материалов и оборудования выполняется силами Подрядчика.</t>
  </si>
  <si>
    <t>Материалы поставки Заказчика, передаются Подрядчику по давальческой схеме.</t>
  </si>
  <si>
    <t>Строительство и монтаж выкидного трубопровода предусматривается в соответствии с СП 284.1325800.2016 "Трубопроводы промысловые для нефти и газа. Правила проектирования и производства работ"</t>
  </si>
  <si>
    <t>Выкидной трубопровод обвязки устья скважины до секущей задвижки включительно относится к технологическим трубопроводам и выполнен из стальных бесшовных горячедеформированных труб (марка стали 20, группы В) Ø89х6 по ГОСТ 8731-74</t>
  </si>
  <si>
    <t>Выкидной трубопровод от секущей задвижки обвязки устья скважины до обратного клапана на площадке АГЗУ относится к промысловым трубопроводам и выполнен из стальных бесшовных горячедеформированных труб (марка стали 20, группы В) Ø89х6 по ГОСТ 8731-74. Подземные участки с наружным двухслойным защитным покрытием из экструдированного полиэтилена по ТУ 1390-004-32256008</t>
  </si>
  <si>
    <t>По окончании строительно-монтажных работ, трубопроводы перед вводом в эксплуатацию должны быть очищены, испытаны на прочность и проверены на герметичность в соответствии с требованиями, ВСН 005-88, ВСН 011-88</t>
  </si>
  <si>
    <t>В соответствии с п. 7.1.3 и табл.3 ГОСТ Р 55990-2014 выкидной трубопровод от секущей задвижки обвязки устья скважины до врезки в действующие коммуникации относится к промысловым трубопроводам III класса, Н (нормальной) категории</t>
  </si>
  <si>
    <t>Строительно-монтажные работы выполнить в соответствии с нормативными документами, актами, положениями и правилами, действующими на территории РФ, а также положениями, регламентами, приказами АО "Самараинвестнефть"</t>
  </si>
  <si>
    <t xml:space="preserve">Протяженность дороги от базы АО Самараинвестнефть в п. Суходол до  Южно-Кутузовского месторождения:
- асфальтированная дорога - 73 км;                                                                                                                                                                                                        - грунто-щебеночная дорога - 1,5 км;                                                                                                                   </t>
  </si>
  <si>
    <t xml:space="preserve">Протяженность дороги от г. Самара до Южно-Кутузовского месторождения:
- асфальтированная дорога - 173 км;                                                                                                                                                                                                        - грунто-щебеночная дорога - 1,5 км;                                                                                                                   </t>
  </si>
  <si>
    <t xml:space="preserve">Протяженность дороги от базы АО Самараинвестнефть в п. Суходол до Чесноковского месторождения:
- асфальтированная дорога - 67 км;                                                                                                                                                                                                        - грунто-щебеночная дорога - 8 км;                                                                                                                   </t>
  </si>
  <si>
    <t xml:space="preserve">Протяженность дороги от г. Самара до Чесноковского месторождения:
- асфальтированная дорога - 167 км;                                                                                                                                                                                                         - грунто-щебеночная дорога - 8 км;                                                                                                                                                   </t>
  </si>
  <si>
    <t xml:space="preserve">Сметы должны быть составлены на основании актуальной редакции сборников базовых цен Федеральных единичных расценок (ФЕР-2020), в программном комплексе Гранд-смета, с использованием индексов ООО "Стройинформресурс" для пересчета в уровень цен первого месяца текущего квартала (1кв.- январь; 2кв.- апрель; 3кв.- июль; 4кв.- октябрь) для региона нахождения объекта строительства на период проведения тендерных процедур/на период строительства объекта. </t>
  </si>
  <si>
    <t>Стоимость материалов Заказчика в сметные расчеты не включать.</t>
  </si>
  <si>
    <t>Лимитированные затраты (затраты на строительство временных зданий и сооружений, дополнительные затраты при производстве СМР в зимнее время, затраты на снегоборьбу и др.) определять в процентах от сметной стоимости строительно-монтажных работ без учета стоимости материалов Заказчика.</t>
  </si>
  <si>
    <t>Размеры норм лимитированных затрат не должны превышать нормативы, предусмотренные соответствующими Методиками действующей сметно-нормативной базы.</t>
  </si>
  <si>
    <t xml:space="preserve"> Стоимость услуги должна включать все затраты Подрядчика (накладные, транспортные  и другие расходы, связанные с оказанием данной услуги) для выполнения работ указанных в Техническом задании и не подлежит корректировке в сторону увеличения.</t>
  </si>
  <si>
    <t>Условия оплаты: Отсутствие авансирования, оплата работ производится в срок не позднее 60 (шестьдесят) календарных дней с момента подписания Заказчиком Актов о приемке выполненых работ КС-2, Отчета об израсходованных материалах при строительных работах,</t>
  </si>
  <si>
    <t>Разработал:</t>
  </si>
  <si>
    <t xml:space="preserve">                         Начальник ОКС___________________________________Ю.В. Скопец</t>
  </si>
  <si>
    <t xml:space="preserve">                         Директор НГП    __________________________________А.Г. Степаненко</t>
  </si>
  <si>
    <t xml:space="preserve">                         Главный механик__________________________________С.Н. Уржунцев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</si>
</sst>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0.000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name val="Helv"/>
      <charset val="204"/>
    </font>
    <font>
      <b/>
      <sz val="13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0" fontId="7" fillId="0" borderId="0"/>
    <xf numFmtId="0" fontId="14" fillId="0" borderId="0"/>
    <xf numFmtId="0" fontId="1" fillId="0" borderId="0"/>
  </cellStyleXfs>
  <cellXfs count="111">
    <xf numFmtId="0" fontId="0" fillId="0" borderId="0" xfId="0"/>
    <xf numFmtId="0" fontId="3" fillId="0" borderId="0" xfId="1" applyFont="1" applyFill="1" applyBorder="1" applyAlignment="1"/>
    <xf numFmtId="0" fontId="0" fillId="0" borderId="0" xfId="0" applyFill="1"/>
    <xf numFmtId="0" fontId="3" fillId="2" borderId="0" xfId="1" applyFont="1" applyFill="1" applyBorder="1" applyAlignment="1">
      <alignment vertical="center"/>
    </xf>
    <xf numFmtId="0" fontId="4" fillId="2" borderId="0" xfId="1" applyFont="1" applyFill="1" applyBorder="1" applyAlignment="1">
      <alignment horizontal="center" vertical="center"/>
    </xf>
    <xf numFmtId="49" fontId="5" fillId="2" borderId="0" xfId="1" applyNumberFormat="1" applyFont="1" applyFill="1" applyBorder="1" applyAlignment="1">
      <alignment horizontal="center"/>
    </xf>
    <xf numFmtId="0" fontId="5" fillId="0" borderId="0" xfId="1" applyFont="1" applyFill="1" applyBorder="1" applyAlignment="1"/>
    <xf numFmtId="0" fontId="4" fillId="2" borderId="0" xfId="1" applyFont="1" applyFill="1" applyBorder="1" applyAlignment="1">
      <alignment horizontal="center"/>
    </xf>
    <xf numFmtId="0" fontId="3" fillId="2" borderId="0" xfId="1" applyFont="1" applyFill="1" applyBorder="1"/>
    <xf numFmtId="0" fontId="4" fillId="2" borderId="0" xfId="1" applyFont="1" applyFill="1" applyBorder="1"/>
    <xf numFmtId="0" fontId="3" fillId="2" borderId="0" xfId="1" applyFont="1" applyFill="1" applyBorder="1" applyAlignment="1">
      <alignment horizontal="right"/>
    </xf>
    <xf numFmtId="0" fontId="3" fillId="0" borderId="0" xfId="1" applyFont="1" applyFill="1" applyBorder="1" applyAlignment="1">
      <alignment horizontal="right"/>
    </xf>
    <xf numFmtId="0" fontId="3" fillId="0" borderId="0" xfId="1" applyFont="1" applyBorder="1" applyAlignment="1"/>
    <xf numFmtId="0" fontId="3" fillId="2" borderId="0" xfId="1" applyFont="1" applyFill="1" applyBorder="1" applyAlignment="1"/>
    <xf numFmtId="49" fontId="5" fillId="2" borderId="0" xfId="1" applyNumberFormat="1" applyFont="1" applyFill="1" applyBorder="1" applyAlignment="1"/>
    <xf numFmtId="0" fontId="6" fillId="0" borderId="0" xfId="1" applyFont="1" applyFill="1" applyBorder="1" applyAlignment="1"/>
    <xf numFmtId="0" fontId="4" fillId="2" borderId="0" xfId="1" applyFont="1" applyFill="1" applyBorder="1" applyAlignment="1"/>
    <xf numFmtId="0" fontId="7" fillId="0" borderId="0" xfId="1" applyFont="1"/>
    <xf numFmtId="0" fontId="7" fillId="0" borderId="0" xfId="1" applyFont="1" applyFill="1"/>
    <xf numFmtId="0" fontId="3" fillId="2" borderId="0" xfId="0" applyFont="1" applyFill="1" applyBorder="1"/>
    <xf numFmtId="0" fontId="4" fillId="2" borderId="0" xfId="0" applyFont="1" applyFill="1" applyBorder="1"/>
    <xf numFmtId="0" fontId="3" fillId="2" borderId="0" xfId="0" applyFont="1" applyFill="1" applyBorder="1" applyAlignment="1">
      <alignment horizontal="right"/>
    </xf>
    <xf numFmtId="0" fontId="7" fillId="0" borderId="0" xfId="0" applyFont="1" applyFill="1"/>
    <xf numFmtId="0" fontId="8" fillId="0" borderId="1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8" fillId="2" borderId="0" xfId="0" applyFont="1" applyFill="1" applyAlignment="1">
      <alignment horizontal="left" wrapText="1"/>
    </xf>
    <xf numFmtId="0" fontId="9" fillId="0" borderId="0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0" fillId="2" borderId="0" xfId="0" applyFont="1" applyFill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/>
    </xf>
    <xf numFmtId="0" fontId="11" fillId="0" borderId="0" xfId="0" applyFont="1" applyFill="1" applyAlignment="1">
      <alignment wrapText="1"/>
    </xf>
    <xf numFmtId="0" fontId="8" fillId="3" borderId="4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/>
    </xf>
    <xf numFmtId="164" fontId="8" fillId="0" borderId="4" xfId="0" applyNumberFormat="1" applyFont="1" applyFill="1" applyBorder="1" applyAlignment="1">
      <alignment horizontal="center" vertical="center"/>
    </xf>
    <xf numFmtId="0" fontId="10" fillId="0" borderId="4" xfId="0" applyFont="1" applyBorder="1" applyAlignment="1">
      <alignment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vertical="center" wrapText="1"/>
    </xf>
    <xf numFmtId="0" fontId="8" fillId="0" borderId="4" xfId="0" quotePrefix="1" applyNumberFormat="1" applyFont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/>
    </xf>
    <xf numFmtId="165" fontId="8" fillId="0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/>
    </xf>
    <xf numFmtId="49" fontId="8" fillId="6" borderId="4" xfId="0" applyNumberFormat="1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left" vertical="center" wrapText="1"/>
    </xf>
    <xf numFmtId="0" fontId="8" fillId="6" borderId="4" xfId="0" applyFont="1" applyFill="1" applyBorder="1" applyAlignment="1">
      <alignment horizontal="center" vertical="center"/>
    </xf>
    <xf numFmtId="164" fontId="8" fillId="6" borderId="4" xfId="0" applyNumberFormat="1" applyFont="1" applyFill="1" applyBorder="1" applyAlignment="1">
      <alignment horizontal="center" vertical="center"/>
    </xf>
    <xf numFmtId="3" fontId="8" fillId="0" borderId="4" xfId="0" applyNumberFormat="1" applyFont="1" applyFill="1" applyBorder="1" applyAlignment="1">
      <alignment horizontal="center" vertical="center"/>
    </xf>
    <xf numFmtId="1" fontId="8" fillId="0" borderId="4" xfId="0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 applyProtection="1">
      <alignment vertical="center" wrapText="1"/>
    </xf>
    <xf numFmtId="0" fontId="8" fillId="2" borderId="4" xfId="0" applyNumberFormat="1" applyFont="1" applyFill="1" applyBorder="1" applyAlignment="1" applyProtection="1">
      <alignment horizontal="center" vertical="center" wrapText="1"/>
    </xf>
    <xf numFmtId="1" fontId="8" fillId="2" borderId="4" xfId="0" applyNumberFormat="1" applyFont="1" applyFill="1" applyBorder="1" applyAlignment="1">
      <alignment horizontal="center" vertical="center"/>
    </xf>
    <xf numFmtId="1" fontId="8" fillId="6" borderId="4" xfId="0" applyNumberFormat="1" applyFont="1" applyFill="1" applyBorder="1" applyAlignment="1">
      <alignment horizontal="center" vertical="center"/>
    </xf>
    <xf numFmtId="166" fontId="8" fillId="6" borderId="4" xfId="0" applyNumberFormat="1" applyFont="1" applyFill="1" applyBorder="1" applyAlignment="1">
      <alignment horizontal="center" vertical="center"/>
    </xf>
    <xf numFmtId="2" fontId="8" fillId="6" borderId="4" xfId="0" applyNumberFormat="1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center" vertical="center"/>
    </xf>
    <xf numFmtId="0" fontId="8" fillId="6" borderId="4" xfId="0" applyFont="1" applyFill="1" applyBorder="1" applyAlignment="1">
      <alignment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 applyProtection="1">
      <alignment horizontal="center" vertical="center"/>
    </xf>
    <xf numFmtId="0" fontId="8" fillId="0" borderId="8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/>
    </xf>
    <xf numFmtId="165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10" fillId="0" borderId="1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vertical="center" wrapText="1"/>
    </xf>
    <xf numFmtId="0" fontId="8" fillId="0" borderId="0" xfId="3" applyNumberFormat="1" applyFont="1" applyBorder="1" applyAlignment="1">
      <alignment horizontal="left" vertical="center"/>
    </xf>
    <xf numFmtId="0" fontId="8" fillId="0" borderId="0" xfId="3" applyNumberFormat="1" applyFont="1" applyBorder="1" applyAlignment="1">
      <alignment horizontal="left" vertical="center" wrapText="1"/>
    </xf>
    <xf numFmtId="0" fontId="8" fillId="0" borderId="0" xfId="3" applyNumberFormat="1" applyFont="1" applyBorder="1" applyAlignment="1">
      <alignment vertical="center"/>
    </xf>
    <xf numFmtId="0" fontId="8" fillId="0" borderId="0" xfId="3" applyNumberFormat="1" applyFont="1" applyBorder="1" applyAlignment="1">
      <alignment vertical="center" wrapText="1"/>
    </xf>
    <xf numFmtId="49" fontId="8" fillId="2" borderId="0" xfId="0" applyNumberFormat="1" applyFont="1" applyFill="1" applyBorder="1" applyAlignment="1"/>
    <xf numFmtId="49" fontId="8" fillId="2" borderId="0" xfId="0" applyNumberFormat="1" applyFont="1" applyFill="1" applyBorder="1" applyAlignment="1">
      <alignment horizontal="left"/>
    </xf>
    <xf numFmtId="49" fontId="5" fillId="2" borderId="0" xfId="1" applyNumberFormat="1" applyFont="1" applyFill="1" applyBorder="1" applyAlignment="1">
      <alignment horizontal="center"/>
    </xf>
    <xf numFmtId="0" fontId="3" fillId="2" borderId="0" xfId="1" applyFont="1" applyFill="1" applyBorder="1" applyAlignment="1">
      <alignment horizontal="left"/>
    </xf>
    <xf numFmtId="0" fontId="3" fillId="0" borderId="0" xfId="1" applyFont="1" applyBorder="1" applyAlignment="1">
      <alignment horizontal="right"/>
    </xf>
    <xf numFmtId="0" fontId="3" fillId="2" borderId="0" xfId="1" applyFont="1" applyFill="1" applyBorder="1" applyAlignment="1">
      <alignment horizontal="left" wrapText="1"/>
    </xf>
    <xf numFmtId="0" fontId="3" fillId="2" borderId="0" xfId="1" applyFont="1" applyFill="1" applyBorder="1" applyAlignment="1">
      <alignment horizontal="right"/>
    </xf>
    <xf numFmtId="0" fontId="8" fillId="2" borderId="0" xfId="0" applyFont="1" applyFill="1" applyAlignment="1">
      <alignment horizontal="left" wrapText="1"/>
    </xf>
    <xf numFmtId="0" fontId="4" fillId="2" borderId="0" xfId="1" applyFont="1" applyFill="1" applyBorder="1" applyAlignment="1">
      <alignment horizontal="center"/>
    </xf>
    <xf numFmtId="0" fontId="6" fillId="0" borderId="0" xfId="2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wrapText="1"/>
    </xf>
    <xf numFmtId="0" fontId="6" fillId="2" borderId="0" xfId="0" applyFont="1" applyFill="1" applyBorder="1" applyAlignment="1">
      <alignment horizontal="center" vertical="center" wrapText="1"/>
    </xf>
    <xf numFmtId="49" fontId="8" fillId="4" borderId="5" xfId="0" applyNumberFormat="1" applyFont="1" applyFill="1" applyBorder="1" applyAlignment="1">
      <alignment horizontal="center" vertical="center" wrapText="1"/>
    </xf>
    <xf numFmtId="49" fontId="8" fillId="4" borderId="6" xfId="0" applyNumberFormat="1" applyFont="1" applyFill="1" applyBorder="1" applyAlignment="1">
      <alignment horizontal="center" vertical="center" wrapText="1"/>
    </xf>
    <xf numFmtId="49" fontId="8" fillId="4" borderId="7" xfId="0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left" vertical="center" wrapText="1"/>
    </xf>
    <xf numFmtId="0" fontId="8" fillId="0" borderId="9" xfId="3" applyNumberFormat="1" applyFont="1" applyBorder="1" applyAlignment="1">
      <alignment horizontal="left" vertical="center" wrapText="1"/>
    </xf>
    <xf numFmtId="49" fontId="8" fillId="0" borderId="0" xfId="3" applyNumberFormat="1" applyFont="1" applyBorder="1" applyAlignment="1">
      <alignment horizontal="left" vertical="center" wrapText="1"/>
    </xf>
    <xf numFmtId="49" fontId="8" fillId="0" borderId="2" xfId="3" applyNumberFormat="1" applyFont="1" applyBorder="1" applyAlignment="1">
      <alignment horizontal="left" vertical="center" wrapText="1"/>
    </xf>
    <xf numFmtId="0" fontId="8" fillId="0" borderId="0" xfId="3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2" xfId="3" applyNumberFormat="1" applyFont="1" applyBorder="1" applyAlignment="1">
      <alignment horizontal="left" vertical="center" wrapText="1"/>
    </xf>
    <xf numFmtId="0" fontId="8" fillId="0" borderId="2" xfId="4" applyFont="1" applyFill="1" applyBorder="1" applyAlignment="1">
      <alignment horizontal="left" vertical="center" wrapText="1"/>
    </xf>
    <xf numFmtId="0" fontId="15" fillId="0" borderId="0" xfId="0" applyFont="1" applyAlignment="1">
      <alignment horizontal="right"/>
    </xf>
  </cellXfs>
  <cellStyles count="5">
    <cellStyle name="Обычный" xfId="0" builtinId="0"/>
    <cellStyle name="Обычный 3" xfId="2" xr:uid="{00000000-0005-0000-0000-000001000000}"/>
    <cellStyle name="Обычный_ВЛ-6кВ №4, №5 (на сайте)" xfId="3" xr:uid="{00000000-0005-0000-0000-000002000000}"/>
    <cellStyle name="Обычный_Разделительная ведомость" xfId="4" xr:uid="{00000000-0005-0000-0000-000003000000}"/>
    <cellStyle name="Обычный_Техническое задание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92"/>
  <sheetViews>
    <sheetView tabSelected="1" view="pageBreakPreview" zoomScale="85" zoomScaleNormal="90" zoomScaleSheetLayoutView="85" workbookViewId="0">
      <selection activeCell="B4" sqref="B4"/>
    </sheetView>
  </sheetViews>
  <sheetFormatPr defaultRowHeight="14.5" x14ac:dyDescent="0.35"/>
  <cols>
    <col min="1" max="1" width="6.453125" customWidth="1"/>
    <col min="2" max="2" width="92.26953125" customWidth="1"/>
    <col min="3" max="3" width="15.453125" customWidth="1"/>
    <col min="4" max="4" width="19.54296875" customWidth="1"/>
    <col min="5" max="5" width="36.7265625" customWidth="1"/>
    <col min="6" max="38" width="9.1796875" style="2"/>
  </cols>
  <sheetData>
    <row r="1" spans="1:6" ht="16.5" x14ac:dyDescent="0.35">
      <c r="E1" s="110" t="s">
        <v>10</v>
      </c>
    </row>
    <row r="2" spans="1:6" ht="15.5" x14ac:dyDescent="0.35">
      <c r="A2" s="86" t="s">
        <v>0</v>
      </c>
      <c r="B2" s="86"/>
      <c r="C2" s="87" t="s">
        <v>1</v>
      </c>
      <c r="D2" s="87"/>
      <c r="E2" s="87"/>
      <c r="F2" s="1"/>
    </row>
    <row r="3" spans="1:6" ht="15.5" x14ac:dyDescent="0.35">
      <c r="A3" s="88" t="s">
        <v>2</v>
      </c>
      <c r="B3" s="88"/>
      <c r="C3" s="87" t="s">
        <v>3</v>
      </c>
      <c r="D3" s="87"/>
      <c r="E3" s="87"/>
      <c r="F3" s="1"/>
    </row>
    <row r="4" spans="1:6" ht="15.5" x14ac:dyDescent="0.35">
      <c r="A4" s="3" t="s">
        <v>4</v>
      </c>
      <c r="B4" s="4"/>
      <c r="C4" s="89" t="s">
        <v>4</v>
      </c>
      <c r="D4" s="89"/>
      <c r="E4" s="89"/>
      <c r="F4" s="1"/>
    </row>
    <row r="5" spans="1:6" ht="15.5" x14ac:dyDescent="0.35">
      <c r="A5" s="85"/>
      <c r="B5" s="85"/>
      <c r="C5" s="85"/>
      <c r="D5" s="85"/>
      <c r="E5" s="5"/>
      <c r="F5" s="6"/>
    </row>
    <row r="6" spans="1:6" ht="15.5" x14ac:dyDescent="0.35">
      <c r="A6" s="91"/>
      <c r="B6" s="91"/>
      <c r="C6" s="91"/>
      <c r="D6" s="91"/>
      <c r="E6" s="7"/>
      <c r="F6" s="6"/>
    </row>
    <row r="7" spans="1:6" ht="15.5" x14ac:dyDescent="0.35">
      <c r="A7" s="8" t="s">
        <v>5</v>
      </c>
      <c r="B7" s="9"/>
      <c r="C7" s="89" t="s">
        <v>6</v>
      </c>
      <c r="D7" s="89"/>
      <c r="E7" s="89"/>
      <c r="F7" s="1"/>
    </row>
    <row r="8" spans="1:6" ht="15.5" x14ac:dyDescent="0.35">
      <c r="A8" s="8" t="s">
        <v>7</v>
      </c>
      <c r="B8" s="9"/>
      <c r="C8" s="89" t="s">
        <v>7</v>
      </c>
      <c r="D8" s="89"/>
      <c r="E8" s="89"/>
      <c r="F8" s="1"/>
    </row>
    <row r="9" spans="1:6" ht="15.5" x14ac:dyDescent="0.35">
      <c r="A9" s="8"/>
      <c r="B9" s="9"/>
      <c r="C9" s="10"/>
      <c r="D9" s="10"/>
      <c r="E9" s="10"/>
      <c r="F9" s="11"/>
    </row>
    <row r="10" spans="1:6" ht="15.5" x14ac:dyDescent="0.35">
      <c r="A10" s="86" t="s">
        <v>0</v>
      </c>
      <c r="B10" s="86"/>
      <c r="C10" s="12"/>
      <c r="D10" s="12"/>
      <c r="E10" s="12"/>
      <c r="F10" s="1"/>
    </row>
    <row r="11" spans="1:6" ht="15.5" x14ac:dyDescent="0.35">
      <c r="A11" s="88" t="s">
        <v>8</v>
      </c>
      <c r="B11" s="88"/>
      <c r="C11" s="12"/>
      <c r="D11" s="12"/>
      <c r="E11" s="12"/>
      <c r="F11" s="1"/>
    </row>
    <row r="12" spans="1:6" ht="15.5" x14ac:dyDescent="0.35">
      <c r="A12" s="3" t="s">
        <v>4</v>
      </c>
      <c r="B12" s="4"/>
      <c r="C12" s="13"/>
      <c r="D12" s="13"/>
      <c r="E12" s="13"/>
      <c r="F12" s="1"/>
    </row>
    <row r="13" spans="1:6" ht="18" x14ac:dyDescent="0.4">
      <c r="A13" s="14"/>
      <c r="B13" s="14"/>
      <c r="C13" s="14"/>
      <c r="D13" s="14"/>
      <c r="E13" s="5"/>
      <c r="F13" s="15"/>
    </row>
    <row r="14" spans="1:6" ht="18" x14ac:dyDescent="0.4">
      <c r="A14" s="16"/>
      <c r="B14" s="16"/>
      <c r="C14" s="16"/>
      <c r="D14" s="16"/>
      <c r="E14" s="7"/>
      <c r="F14" s="15"/>
    </row>
    <row r="15" spans="1:6" ht="15.5" x14ac:dyDescent="0.35">
      <c r="A15" s="8" t="s">
        <v>9</v>
      </c>
      <c r="B15" s="9"/>
      <c r="C15" s="17"/>
      <c r="D15" s="17"/>
      <c r="E15" s="17"/>
      <c r="F15" s="18"/>
    </row>
    <row r="16" spans="1:6" ht="15.5" x14ac:dyDescent="0.35">
      <c r="A16" s="8" t="s">
        <v>7</v>
      </c>
      <c r="B16" s="9"/>
      <c r="C16" s="13"/>
      <c r="D16" s="13"/>
      <c r="E16" s="10" t="s">
        <v>10</v>
      </c>
      <c r="F16" s="1"/>
    </row>
    <row r="17" spans="1:7" ht="15.5" x14ac:dyDescent="0.35">
      <c r="A17" s="19"/>
      <c r="B17" s="20"/>
      <c r="C17" s="21"/>
      <c r="D17" s="21"/>
      <c r="E17" s="21"/>
      <c r="F17" s="22"/>
    </row>
    <row r="18" spans="1:7" ht="18" x14ac:dyDescent="0.35">
      <c r="A18" s="92" t="s">
        <v>11</v>
      </c>
      <c r="B18" s="92"/>
      <c r="C18" s="92"/>
      <c r="D18" s="92"/>
      <c r="E18" s="92"/>
      <c r="F18" s="23"/>
      <c r="G18" s="24"/>
    </row>
    <row r="19" spans="1:7" ht="65.25" customHeight="1" x14ac:dyDescent="0.35">
      <c r="A19" s="93" t="s">
        <v>12</v>
      </c>
      <c r="B19" s="93"/>
      <c r="C19" s="93"/>
      <c r="D19" s="93"/>
      <c r="E19" s="94"/>
      <c r="F19" s="25"/>
      <c r="G19" s="26"/>
    </row>
    <row r="20" spans="1:7" ht="18" x14ac:dyDescent="0.35">
      <c r="A20" s="90" t="s">
        <v>13</v>
      </c>
      <c r="B20" s="90"/>
      <c r="C20" s="90"/>
      <c r="D20" s="27"/>
      <c r="E20" s="28"/>
      <c r="F20" s="29"/>
      <c r="G20" s="22"/>
    </row>
    <row r="21" spans="1:7" ht="18" x14ac:dyDescent="0.35">
      <c r="A21" s="90" t="s">
        <v>14</v>
      </c>
      <c r="B21" s="90"/>
      <c r="C21" s="90"/>
      <c r="D21" s="27"/>
      <c r="E21" s="28"/>
      <c r="F21" s="29"/>
      <c r="G21" s="22"/>
    </row>
    <row r="22" spans="1:7" ht="18" x14ac:dyDescent="0.35">
      <c r="A22" s="95"/>
      <c r="B22" s="95"/>
      <c r="C22" s="95"/>
      <c r="D22" s="30"/>
      <c r="E22" s="28"/>
      <c r="F22" s="29"/>
      <c r="G22" s="22"/>
    </row>
    <row r="23" spans="1:7" ht="18" x14ac:dyDescent="0.35">
      <c r="A23" s="90" t="s">
        <v>15</v>
      </c>
      <c r="B23" s="90"/>
      <c r="C23" s="90"/>
      <c r="D23" s="27"/>
      <c r="E23" s="28"/>
      <c r="F23" s="29"/>
      <c r="G23" s="22"/>
    </row>
    <row r="24" spans="1:7" ht="18" x14ac:dyDescent="0.35">
      <c r="A24" s="90" t="s">
        <v>16</v>
      </c>
      <c r="B24" s="90"/>
      <c r="C24" s="90"/>
      <c r="D24" s="27"/>
      <c r="E24" s="28"/>
      <c r="F24" s="29"/>
      <c r="G24" s="22"/>
    </row>
    <row r="25" spans="1:7" ht="18" x14ac:dyDescent="0.35">
      <c r="A25" s="90" t="s">
        <v>17</v>
      </c>
      <c r="B25" s="90"/>
      <c r="C25" s="90"/>
      <c r="D25" s="27"/>
      <c r="E25" s="28"/>
      <c r="F25" s="29"/>
      <c r="G25" s="22"/>
    </row>
    <row r="26" spans="1:7" ht="18" x14ac:dyDescent="0.35">
      <c r="A26" s="90" t="s">
        <v>18</v>
      </c>
      <c r="B26" s="90"/>
      <c r="C26" s="90"/>
      <c r="D26" s="90"/>
      <c r="E26" s="28"/>
      <c r="F26" s="29"/>
      <c r="G26" s="22"/>
    </row>
    <row r="27" spans="1:7" ht="18" x14ac:dyDescent="0.35">
      <c r="A27" s="97"/>
      <c r="B27" s="97"/>
      <c r="C27" s="27"/>
      <c r="D27" s="27"/>
      <c r="E27" s="28"/>
      <c r="F27" s="29"/>
      <c r="G27" s="22"/>
    </row>
    <row r="28" spans="1:7" ht="15.5" x14ac:dyDescent="0.35">
      <c r="A28" s="97" t="s">
        <v>19</v>
      </c>
      <c r="B28" s="97"/>
      <c r="C28" s="97"/>
      <c r="D28" s="97"/>
      <c r="E28" s="97"/>
      <c r="F28" s="29"/>
      <c r="G28" s="22"/>
    </row>
    <row r="29" spans="1:7" ht="18.5" thickBot="1" x14ac:dyDescent="0.4">
      <c r="A29" s="98"/>
      <c r="B29" s="98"/>
      <c r="C29" s="98"/>
      <c r="D29" s="98"/>
      <c r="E29" s="98"/>
      <c r="F29" s="25"/>
      <c r="G29" s="26"/>
    </row>
    <row r="30" spans="1:7" ht="15.5" x14ac:dyDescent="0.35">
      <c r="A30" s="31" t="s">
        <v>20</v>
      </c>
      <c r="B30" s="32" t="s">
        <v>21</v>
      </c>
      <c r="C30" s="33" t="s">
        <v>22</v>
      </c>
      <c r="D30" s="31" t="s">
        <v>23</v>
      </c>
      <c r="E30" s="34" t="s">
        <v>24</v>
      </c>
      <c r="F30" s="35"/>
      <c r="G30" s="26"/>
    </row>
    <row r="31" spans="1:7" ht="15.5" x14ac:dyDescent="0.35">
      <c r="A31" s="36">
        <v>1</v>
      </c>
      <c r="B31" s="37">
        <v>2</v>
      </c>
      <c r="C31" s="38">
        <v>3</v>
      </c>
      <c r="D31" s="37">
        <v>4</v>
      </c>
      <c r="E31" s="38">
        <v>5</v>
      </c>
      <c r="F31" s="35"/>
      <c r="G31" s="26"/>
    </row>
    <row r="32" spans="1:7" ht="30" customHeight="1" x14ac:dyDescent="0.35">
      <c r="A32" s="99" t="s">
        <v>25</v>
      </c>
      <c r="B32" s="100"/>
      <c r="C32" s="100"/>
      <c r="D32" s="100"/>
      <c r="E32" s="101"/>
      <c r="F32" s="22"/>
      <c r="G32" s="22"/>
    </row>
    <row r="33" spans="1:7" ht="15.5" x14ac:dyDescent="0.35">
      <c r="A33" s="96" t="s">
        <v>26</v>
      </c>
      <c r="B33" s="96"/>
      <c r="C33" s="96"/>
      <c r="D33" s="96"/>
      <c r="E33" s="96"/>
      <c r="F33" s="39"/>
      <c r="G33" s="40"/>
    </row>
    <row r="34" spans="1:7" ht="30" customHeight="1" x14ac:dyDescent="0.35">
      <c r="A34" s="41">
        <v>1</v>
      </c>
      <c r="B34" s="42" t="s">
        <v>27</v>
      </c>
      <c r="C34" s="43" t="s">
        <v>28</v>
      </c>
      <c r="D34" s="44" t="s">
        <v>29</v>
      </c>
      <c r="E34" s="45"/>
      <c r="F34" s="46"/>
      <c r="G34" s="47"/>
    </row>
    <row r="35" spans="1:7" ht="15.5" x14ac:dyDescent="0.35">
      <c r="A35" s="96" t="s">
        <v>30</v>
      </c>
      <c r="B35" s="96"/>
      <c r="C35" s="96"/>
      <c r="D35" s="96"/>
      <c r="E35" s="96"/>
      <c r="F35" s="39"/>
      <c r="G35" s="40"/>
    </row>
    <row r="36" spans="1:7" ht="30" customHeight="1" x14ac:dyDescent="0.35">
      <c r="A36" s="48">
        <f>A34+1</f>
        <v>2</v>
      </c>
      <c r="B36" s="49" t="s">
        <v>31</v>
      </c>
      <c r="C36" s="50" t="s">
        <v>32</v>
      </c>
      <c r="D36" s="51">
        <f>0.3*20*D38</f>
        <v>2124</v>
      </c>
      <c r="E36" s="52"/>
      <c r="F36" s="39"/>
      <c r="G36" s="40"/>
    </row>
    <row r="37" spans="1:7" ht="30" customHeight="1" x14ac:dyDescent="0.35">
      <c r="A37" s="48">
        <f>A36+1</f>
        <v>3</v>
      </c>
      <c r="B37" s="49" t="s">
        <v>33</v>
      </c>
      <c r="C37" s="50" t="s">
        <v>32</v>
      </c>
      <c r="D37" s="51">
        <f>1.2*1.8*D38</f>
        <v>764.6400000000001</v>
      </c>
      <c r="E37" s="52"/>
      <c r="F37" s="39"/>
      <c r="G37" s="40"/>
    </row>
    <row r="38" spans="1:7" ht="30" customHeight="1" x14ac:dyDescent="0.35">
      <c r="A38" s="48">
        <f>A37+1</f>
        <v>4</v>
      </c>
      <c r="B38" s="49" t="s">
        <v>34</v>
      </c>
      <c r="C38" s="52" t="s">
        <v>35</v>
      </c>
      <c r="D38" s="53">
        <v>354</v>
      </c>
      <c r="E38" s="52"/>
      <c r="F38" s="39"/>
      <c r="G38" s="40"/>
    </row>
    <row r="39" spans="1:7" ht="46.5" x14ac:dyDescent="0.35">
      <c r="A39" s="54"/>
      <c r="B39" s="55" t="s">
        <v>36</v>
      </c>
      <c r="C39" s="56" t="s">
        <v>37</v>
      </c>
      <c r="D39" s="57">
        <f>D38*12.28/1000</f>
        <v>4.3471200000000003</v>
      </c>
      <c r="E39" s="57">
        <f>D39</f>
        <v>4.3471200000000003</v>
      </c>
      <c r="F39" s="39"/>
      <c r="G39" s="40"/>
    </row>
    <row r="40" spans="1:7" ht="30" customHeight="1" x14ac:dyDescent="0.35">
      <c r="A40" s="54"/>
      <c r="B40" s="55" t="s">
        <v>38</v>
      </c>
      <c r="C40" s="56" t="s">
        <v>39</v>
      </c>
      <c r="D40" s="56" t="s">
        <v>40</v>
      </c>
      <c r="E40" s="56">
        <v>1.2E-2</v>
      </c>
      <c r="F40" s="39"/>
      <c r="G40" s="40"/>
    </row>
    <row r="41" spans="1:7" ht="30" customHeight="1" x14ac:dyDescent="0.35">
      <c r="A41" s="48">
        <f>A38+1</f>
        <v>5</v>
      </c>
      <c r="B41" s="49" t="s">
        <v>41</v>
      </c>
      <c r="C41" s="50" t="s">
        <v>42</v>
      </c>
      <c r="D41" s="58">
        <f>5*2+(D38/11)</f>
        <v>42.18181818181818</v>
      </c>
      <c r="E41" s="52"/>
      <c r="F41" s="39"/>
      <c r="G41" s="40"/>
    </row>
    <row r="42" spans="1:7" ht="30" customHeight="1" x14ac:dyDescent="0.35">
      <c r="A42" s="48">
        <f>A41+1</f>
        <v>6</v>
      </c>
      <c r="B42" s="49" t="s">
        <v>43</v>
      </c>
      <c r="C42" s="50" t="s">
        <v>42</v>
      </c>
      <c r="D42" s="59">
        <f>D41</f>
        <v>42.18181818181818</v>
      </c>
      <c r="E42" s="52"/>
      <c r="F42" s="39"/>
      <c r="G42" s="40"/>
    </row>
    <row r="43" spans="1:7" ht="30" customHeight="1" x14ac:dyDescent="0.35">
      <c r="A43" s="48">
        <f>A42+1</f>
        <v>7</v>
      </c>
      <c r="B43" s="60" t="s">
        <v>44</v>
      </c>
      <c r="C43" s="61" t="s">
        <v>45</v>
      </c>
      <c r="D43" s="62" t="s">
        <v>46</v>
      </c>
      <c r="E43" s="52"/>
      <c r="F43" s="39"/>
      <c r="G43" s="40"/>
    </row>
    <row r="44" spans="1:7" ht="30" customHeight="1" x14ac:dyDescent="0.35">
      <c r="A44" s="48">
        <f>A43+1</f>
        <v>8</v>
      </c>
      <c r="B44" s="49" t="s">
        <v>47</v>
      </c>
      <c r="C44" s="50" t="s">
        <v>42</v>
      </c>
      <c r="D44" s="59">
        <f>D42</f>
        <v>42.18181818181818</v>
      </c>
      <c r="E44" s="52"/>
      <c r="F44" s="39"/>
      <c r="G44" s="40"/>
    </row>
    <row r="45" spans="1:7" ht="30" customHeight="1" x14ac:dyDescent="0.35">
      <c r="A45" s="54"/>
      <c r="B45" s="55" t="s">
        <v>48</v>
      </c>
      <c r="C45" s="56" t="s">
        <v>49</v>
      </c>
      <c r="D45" s="63">
        <f>D44</f>
        <v>42.18181818181818</v>
      </c>
      <c r="E45" s="64">
        <v>1.9825454545454545E-2</v>
      </c>
      <c r="F45" s="39"/>
      <c r="G45" s="40"/>
    </row>
    <row r="46" spans="1:7" ht="30" customHeight="1" x14ac:dyDescent="0.35">
      <c r="A46" s="48">
        <f>A44+1</f>
        <v>9</v>
      </c>
      <c r="B46" s="49" t="s">
        <v>50</v>
      </c>
      <c r="C46" s="52" t="s">
        <v>35</v>
      </c>
      <c r="D46" s="53">
        <f>D38</f>
        <v>354</v>
      </c>
      <c r="E46" s="52"/>
      <c r="F46" s="39"/>
      <c r="G46" s="40"/>
    </row>
    <row r="47" spans="1:7" ht="30" customHeight="1" x14ac:dyDescent="0.35">
      <c r="A47" s="48">
        <f>A46+1</f>
        <v>10</v>
      </c>
      <c r="B47" s="49" t="s">
        <v>51</v>
      </c>
      <c r="C47" s="52" t="s">
        <v>52</v>
      </c>
      <c r="D47" s="53">
        <v>3</v>
      </c>
      <c r="E47" s="52"/>
      <c r="F47" s="39"/>
      <c r="G47" s="40"/>
    </row>
    <row r="48" spans="1:7" ht="30" customHeight="1" x14ac:dyDescent="0.35">
      <c r="A48" s="48">
        <f>A47+1</f>
        <v>11</v>
      </c>
      <c r="B48" s="49" t="s">
        <v>53</v>
      </c>
      <c r="C48" s="52" t="s">
        <v>54</v>
      </c>
      <c r="D48" s="53">
        <v>1</v>
      </c>
      <c r="E48" s="52"/>
      <c r="F48" s="39"/>
      <c r="G48" s="40"/>
    </row>
    <row r="49" spans="1:7" ht="30" customHeight="1" x14ac:dyDescent="0.35">
      <c r="A49" s="48">
        <f>A48+1</f>
        <v>12</v>
      </c>
      <c r="B49" s="49" t="s">
        <v>55</v>
      </c>
      <c r="C49" s="52" t="s">
        <v>35</v>
      </c>
      <c r="D49" s="53">
        <f>D38</f>
        <v>354</v>
      </c>
      <c r="E49" s="52"/>
      <c r="F49" s="39"/>
      <c r="G49" s="40"/>
    </row>
    <row r="50" spans="1:7" ht="30" customHeight="1" x14ac:dyDescent="0.35">
      <c r="A50" s="48">
        <f>A49+1</f>
        <v>13</v>
      </c>
      <c r="B50" s="49" t="s">
        <v>56</v>
      </c>
      <c r="C50" s="52" t="s">
        <v>35</v>
      </c>
      <c r="D50" s="53">
        <f>D49</f>
        <v>354</v>
      </c>
      <c r="E50" s="52"/>
      <c r="F50" s="39"/>
      <c r="G50" s="40"/>
    </row>
    <row r="51" spans="1:7" ht="30" customHeight="1" x14ac:dyDescent="0.35">
      <c r="A51" s="54"/>
      <c r="B51" s="55" t="s">
        <v>57</v>
      </c>
      <c r="C51" s="56" t="s">
        <v>32</v>
      </c>
      <c r="D51" s="65">
        <f>3.14*0.089*0.089/4*D50</f>
        <v>2.20116669</v>
      </c>
      <c r="E51" s="56"/>
      <c r="F51" s="39"/>
      <c r="G51" s="40"/>
    </row>
    <row r="52" spans="1:7" ht="30" customHeight="1" x14ac:dyDescent="0.35">
      <c r="A52" s="48">
        <f>A50+1</f>
        <v>14</v>
      </c>
      <c r="B52" s="49" t="s">
        <v>58</v>
      </c>
      <c r="C52" s="52" t="s">
        <v>35</v>
      </c>
      <c r="D52" s="53">
        <f>D50</f>
        <v>354</v>
      </c>
      <c r="E52" s="49"/>
      <c r="F52" s="39"/>
      <c r="G52" s="40"/>
    </row>
    <row r="53" spans="1:7" ht="30" customHeight="1" x14ac:dyDescent="0.35">
      <c r="A53" s="48">
        <f>A52+1</f>
        <v>15</v>
      </c>
      <c r="B53" s="49" t="s">
        <v>59</v>
      </c>
      <c r="C53" s="50" t="s">
        <v>32</v>
      </c>
      <c r="D53" s="51">
        <f>D37</f>
        <v>764.6400000000001</v>
      </c>
      <c r="E53" s="52"/>
      <c r="F53" s="39"/>
      <c r="G53" s="40"/>
    </row>
    <row r="54" spans="1:7" ht="30" customHeight="1" x14ac:dyDescent="0.35">
      <c r="A54" s="48">
        <f>A53+1</f>
        <v>16</v>
      </c>
      <c r="B54" s="49" t="s">
        <v>60</v>
      </c>
      <c r="C54" s="50" t="s">
        <v>32</v>
      </c>
      <c r="D54" s="51">
        <f>D36</f>
        <v>2124</v>
      </c>
      <c r="E54" s="49"/>
      <c r="F54" s="39"/>
      <c r="G54" s="40"/>
    </row>
    <row r="55" spans="1:7" ht="30" customHeight="1" x14ac:dyDescent="0.35">
      <c r="A55" s="48">
        <f>A54+1</f>
        <v>17</v>
      </c>
      <c r="B55" s="49" t="s">
        <v>61</v>
      </c>
      <c r="C55" s="50" t="s">
        <v>62</v>
      </c>
      <c r="D55" s="51">
        <f>20*D52</f>
        <v>7080</v>
      </c>
      <c r="E55" s="49"/>
      <c r="F55" s="39"/>
      <c r="G55" s="40"/>
    </row>
    <row r="56" spans="1:7" ht="15.5" x14ac:dyDescent="0.35">
      <c r="A56" s="96" t="s">
        <v>63</v>
      </c>
      <c r="B56" s="96"/>
      <c r="C56" s="96"/>
      <c r="D56" s="96"/>
      <c r="E56" s="96"/>
      <c r="F56" s="39"/>
      <c r="G56" s="40"/>
    </row>
    <row r="57" spans="1:7" ht="15.5" x14ac:dyDescent="0.35">
      <c r="A57" s="96" t="s">
        <v>64</v>
      </c>
      <c r="B57" s="96"/>
      <c r="C57" s="96"/>
      <c r="D57" s="96"/>
      <c r="E57" s="96"/>
      <c r="F57" s="39"/>
      <c r="G57" s="40"/>
    </row>
    <row r="58" spans="1:7" ht="30" customHeight="1" x14ac:dyDescent="0.35">
      <c r="A58" s="48">
        <f>A55+1</f>
        <v>18</v>
      </c>
      <c r="B58" s="49" t="s">
        <v>65</v>
      </c>
      <c r="C58" s="50" t="s">
        <v>49</v>
      </c>
      <c r="D58" s="50">
        <v>4</v>
      </c>
      <c r="E58" s="50"/>
      <c r="F58" s="39"/>
      <c r="G58" s="40"/>
    </row>
    <row r="59" spans="1:7" ht="30" customHeight="1" x14ac:dyDescent="0.35">
      <c r="A59" s="54"/>
      <c r="B59" s="55" t="s">
        <v>66</v>
      </c>
      <c r="C59" s="56" t="s">
        <v>49</v>
      </c>
      <c r="D59" s="56">
        <v>3</v>
      </c>
      <c r="E59" s="56">
        <v>0.16800000000000001</v>
      </c>
      <c r="F59" s="39"/>
      <c r="G59" s="40"/>
    </row>
    <row r="60" spans="1:7" ht="30" customHeight="1" x14ac:dyDescent="0.35">
      <c r="A60" s="54"/>
      <c r="B60" s="55" t="s">
        <v>67</v>
      </c>
      <c r="C60" s="56" t="s">
        <v>49</v>
      </c>
      <c r="D60" s="56">
        <v>1</v>
      </c>
      <c r="E60" s="56">
        <v>5.2999999999999999E-2</v>
      </c>
      <c r="F60" s="39"/>
      <c r="G60" s="40"/>
    </row>
    <row r="61" spans="1:7" ht="30" customHeight="1" x14ac:dyDescent="0.35">
      <c r="A61" s="48">
        <f>A58+1</f>
        <v>19</v>
      </c>
      <c r="B61" s="49" t="s">
        <v>68</v>
      </c>
      <c r="C61" s="50" t="s">
        <v>49</v>
      </c>
      <c r="D61" s="50">
        <v>8</v>
      </c>
      <c r="E61" s="50"/>
      <c r="F61" s="39"/>
      <c r="G61" s="40"/>
    </row>
    <row r="62" spans="1:7" ht="30" customHeight="1" x14ac:dyDescent="0.35">
      <c r="A62" s="48">
        <f>A61+1</f>
        <v>20</v>
      </c>
      <c r="B62" s="49" t="s">
        <v>69</v>
      </c>
      <c r="C62" s="50" t="s">
        <v>70</v>
      </c>
      <c r="D62" s="53">
        <v>4.0999999999999996</v>
      </c>
      <c r="E62" s="52"/>
      <c r="F62" s="39"/>
      <c r="G62" s="40"/>
    </row>
    <row r="63" spans="1:7" ht="30" customHeight="1" x14ac:dyDescent="0.35">
      <c r="A63" s="54"/>
      <c r="B63" s="55" t="s">
        <v>71</v>
      </c>
      <c r="C63" s="56" t="s">
        <v>37</v>
      </c>
      <c r="D63" s="57">
        <f>4.1*12.28/1000</f>
        <v>5.034799999999999E-2</v>
      </c>
      <c r="E63" s="56">
        <v>0.05</v>
      </c>
      <c r="F63" s="39"/>
      <c r="G63" s="40"/>
    </row>
    <row r="64" spans="1:7" ht="30" customHeight="1" x14ac:dyDescent="0.35">
      <c r="A64" s="48">
        <f>A62+1</f>
        <v>21</v>
      </c>
      <c r="B64" s="49" t="s">
        <v>72</v>
      </c>
      <c r="C64" s="50" t="s">
        <v>49</v>
      </c>
      <c r="D64" s="53">
        <v>5</v>
      </c>
      <c r="E64" s="52"/>
      <c r="F64" s="39"/>
      <c r="G64" s="40"/>
    </row>
    <row r="65" spans="1:7" ht="30" customHeight="1" x14ac:dyDescent="0.35">
      <c r="A65" s="54"/>
      <c r="B65" s="55" t="s">
        <v>38</v>
      </c>
      <c r="C65" s="56" t="s">
        <v>39</v>
      </c>
      <c r="D65" s="56" t="s">
        <v>40</v>
      </c>
      <c r="E65" s="56">
        <v>1.2E-2</v>
      </c>
      <c r="F65" s="39"/>
      <c r="G65" s="40"/>
    </row>
    <row r="66" spans="1:7" ht="30" customHeight="1" x14ac:dyDescent="0.35">
      <c r="A66" s="48">
        <f>A64+1</f>
        <v>22</v>
      </c>
      <c r="B66" s="49" t="s">
        <v>73</v>
      </c>
      <c r="C66" s="50" t="s">
        <v>49</v>
      </c>
      <c r="D66" s="53">
        <v>3</v>
      </c>
      <c r="E66" s="66"/>
      <c r="F66" s="39"/>
      <c r="G66" s="40"/>
    </row>
    <row r="67" spans="1:7" ht="30" customHeight="1" x14ac:dyDescent="0.35">
      <c r="A67" s="54"/>
      <c r="B67" s="55" t="s">
        <v>74</v>
      </c>
      <c r="C67" s="56" t="s">
        <v>39</v>
      </c>
      <c r="D67" s="56" t="s">
        <v>75</v>
      </c>
      <c r="E67" s="56">
        <v>6.0000000000000001E-3</v>
      </c>
      <c r="F67" s="39"/>
      <c r="G67" s="40"/>
    </row>
    <row r="68" spans="1:7" ht="30" customHeight="1" x14ac:dyDescent="0.35">
      <c r="A68" s="48">
        <f>A66+1</f>
        <v>23</v>
      </c>
      <c r="B68" s="49" t="s">
        <v>76</v>
      </c>
      <c r="C68" s="50" t="s">
        <v>49</v>
      </c>
      <c r="D68" s="53">
        <v>2</v>
      </c>
      <c r="E68" s="66"/>
      <c r="F68" s="39"/>
      <c r="G68" s="40"/>
    </row>
    <row r="69" spans="1:7" ht="30" customHeight="1" x14ac:dyDescent="0.35">
      <c r="A69" s="54"/>
      <c r="B69" s="55" t="s">
        <v>77</v>
      </c>
      <c r="C69" s="56" t="s">
        <v>39</v>
      </c>
      <c r="D69" s="56" t="s">
        <v>78</v>
      </c>
      <c r="E69" s="56">
        <v>2E-3</v>
      </c>
      <c r="F69" s="39"/>
      <c r="G69" s="40"/>
    </row>
    <row r="70" spans="1:7" ht="30" customHeight="1" x14ac:dyDescent="0.35">
      <c r="A70" s="48">
        <f>A68+1</f>
        <v>24</v>
      </c>
      <c r="B70" s="49" t="s">
        <v>79</v>
      </c>
      <c r="C70" s="50" t="s">
        <v>49</v>
      </c>
      <c r="D70" s="53">
        <v>2</v>
      </c>
      <c r="E70" s="66"/>
      <c r="F70" s="39"/>
      <c r="G70" s="40"/>
    </row>
    <row r="71" spans="1:7" ht="30" customHeight="1" x14ac:dyDescent="0.35">
      <c r="A71" s="54"/>
      <c r="B71" s="55" t="s">
        <v>80</v>
      </c>
      <c r="C71" s="56" t="s">
        <v>39</v>
      </c>
      <c r="D71" s="56" t="s">
        <v>81</v>
      </c>
      <c r="E71" s="56">
        <v>1E-3</v>
      </c>
      <c r="F71" s="39"/>
      <c r="G71" s="40"/>
    </row>
    <row r="72" spans="1:7" ht="30" customHeight="1" x14ac:dyDescent="0.35">
      <c r="A72" s="48">
        <f>A70+1</f>
        <v>25</v>
      </c>
      <c r="B72" s="49" t="s">
        <v>82</v>
      </c>
      <c r="C72" s="50" t="s">
        <v>70</v>
      </c>
      <c r="D72" s="53">
        <v>0.8</v>
      </c>
      <c r="E72" s="52"/>
      <c r="F72" s="39"/>
      <c r="G72" s="40"/>
    </row>
    <row r="73" spans="1:7" ht="30" customHeight="1" x14ac:dyDescent="0.35">
      <c r="A73" s="54"/>
      <c r="B73" s="55" t="s">
        <v>83</v>
      </c>
      <c r="C73" s="56" t="s">
        <v>37</v>
      </c>
      <c r="D73" s="57">
        <f>0.8*6.41/1000</f>
        <v>5.1279999999999997E-3</v>
      </c>
      <c r="E73" s="56">
        <v>5.0000000000000001E-3</v>
      </c>
      <c r="F73" s="39"/>
      <c r="G73" s="40"/>
    </row>
    <row r="74" spans="1:7" ht="30" customHeight="1" x14ac:dyDescent="0.35">
      <c r="A74" s="48">
        <f>A72+1</f>
        <v>26</v>
      </c>
      <c r="B74" s="49" t="s">
        <v>84</v>
      </c>
      <c r="C74" s="50" t="s">
        <v>49</v>
      </c>
      <c r="D74" s="53">
        <v>1</v>
      </c>
      <c r="E74" s="66"/>
      <c r="F74" s="39"/>
      <c r="G74" s="40"/>
    </row>
    <row r="75" spans="1:7" ht="30" customHeight="1" x14ac:dyDescent="0.35">
      <c r="A75" s="54"/>
      <c r="B75" s="55" t="s">
        <v>85</v>
      </c>
      <c r="C75" s="56" t="s">
        <v>49</v>
      </c>
      <c r="D75" s="56">
        <v>1</v>
      </c>
      <c r="E75" s="56"/>
      <c r="F75" s="39"/>
      <c r="G75" s="40"/>
    </row>
    <row r="76" spans="1:7" ht="30" customHeight="1" x14ac:dyDescent="0.35">
      <c r="A76" s="48">
        <f>A74+1</f>
        <v>27</v>
      </c>
      <c r="B76" s="49" t="s">
        <v>86</v>
      </c>
      <c r="C76" s="50" t="s">
        <v>49</v>
      </c>
      <c r="D76" s="53">
        <v>1</v>
      </c>
      <c r="E76" s="66"/>
      <c r="F76" s="39"/>
      <c r="G76" s="40"/>
    </row>
    <row r="77" spans="1:7" ht="30" customHeight="1" x14ac:dyDescent="0.35">
      <c r="A77" s="54"/>
      <c r="B77" s="55" t="s">
        <v>87</v>
      </c>
      <c r="C77" s="56" t="s">
        <v>49</v>
      </c>
      <c r="D77" s="56">
        <v>1</v>
      </c>
      <c r="E77" s="56"/>
      <c r="F77" s="39"/>
      <c r="G77" s="40"/>
    </row>
    <row r="78" spans="1:7" ht="30" customHeight="1" x14ac:dyDescent="0.35">
      <c r="A78" s="48">
        <f>A76+1</f>
        <v>28</v>
      </c>
      <c r="B78" s="49" t="s">
        <v>88</v>
      </c>
      <c r="C78" s="50" t="s">
        <v>49</v>
      </c>
      <c r="D78" s="53">
        <v>5</v>
      </c>
      <c r="E78" s="52"/>
      <c r="F78" s="39"/>
      <c r="G78" s="40"/>
    </row>
    <row r="79" spans="1:7" ht="30" customHeight="1" x14ac:dyDescent="0.35">
      <c r="A79" s="54"/>
      <c r="B79" s="67" t="s">
        <v>89</v>
      </c>
      <c r="C79" s="68" t="s">
        <v>49</v>
      </c>
      <c r="D79" s="68">
        <v>1</v>
      </c>
      <c r="E79" s="56">
        <v>1.2999999999999999E-3</v>
      </c>
      <c r="F79" s="39"/>
      <c r="G79" s="40"/>
    </row>
    <row r="80" spans="1:7" ht="30" customHeight="1" x14ac:dyDescent="0.35">
      <c r="A80" s="54"/>
      <c r="B80" s="67" t="s">
        <v>90</v>
      </c>
      <c r="C80" s="68" t="s">
        <v>49</v>
      </c>
      <c r="D80" s="68">
        <v>4</v>
      </c>
      <c r="E80" s="56">
        <v>1.9E-3</v>
      </c>
      <c r="F80" s="39"/>
      <c r="G80" s="40"/>
    </row>
    <row r="81" spans="1:7" ht="30" customHeight="1" x14ac:dyDescent="0.35">
      <c r="A81" s="54"/>
      <c r="B81" s="67" t="s">
        <v>91</v>
      </c>
      <c r="C81" s="68" t="s">
        <v>49</v>
      </c>
      <c r="D81" s="68">
        <v>4</v>
      </c>
      <c r="E81" s="56">
        <v>1.9E-3</v>
      </c>
      <c r="F81" s="39"/>
      <c r="G81" s="40"/>
    </row>
    <row r="82" spans="1:7" ht="30" customHeight="1" x14ac:dyDescent="0.35">
      <c r="A82" s="48">
        <f>A78+1</f>
        <v>29</v>
      </c>
      <c r="B82" s="60" t="s">
        <v>41</v>
      </c>
      <c r="C82" s="69" t="s">
        <v>42</v>
      </c>
      <c r="D82" s="43">
        <v>13</v>
      </c>
      <c r="E82" s="52"/>
      <c r="F82" s="39"/>
      <c r="G82" s="40"/>
    </row>
    <row r="83" spans="1:7" ht="30" customHeight="1" x14ac:dyDescent="0.35">
      <c r="A83" s="48">
        <f>A82+1</f>
        <v>30</v>
      </c>
      <c r="B83" s="60" t="s">
        <v>43</v>
      </c>
      <c r="C83" s="69" t="s">
        <v>42</v>
      </c>
      <c r="D83" s="43">
        <v>13</v>
      </c>
      <c r="E83" s="52"/>
      <c r="F83" s="39"/>
      <c r="G83" s="40"/>
    </row>
    <row r="84" spans="1:7" ht="30" customHeight="1" x14ac:dyDescent="0.35">
      <c r="A84" s="48">
        <f>A83+1</f>
        <v>31</v>
      </c>
      <c r="B84" s="60" t="s">
        <v>92</v>
      </c>
      <c r="C84" s="69" t="s">
        <v>93</v>
      </c>
      <c r="D84" s="43">
        <v>26</v>
      </c>
      <c r="E84" s="52"/>
      <c r="F84" s="39"/>
      <c r="G84" s="40"/>
    </row>
    <row r="85" spans="1:7" ht="15.5" x14ac:dyDescent="0.35">
      <c r="A85" s="96" t="s">
        <v>94</v>
      </c>
      <c r="B85" s="96"/>
      <c r="C85" s="96"/>
      <c r="D85" s="96"/>
      <c r="E85" s="96"/>
      <c r="F85" s="39"/>
      <c r="G85" s="40"/>
    </row>
    <row r="86" spans="1:7" ht="15.5" x14ac:dyDescent="0.35">
      <c r="A86" s="96" t="s">
        <v>95</v>
      </c>
      <c r="B86" s="96"/>
      <c r="C86" s="96"/>
      <c r="D86" s="96"/>
      <c r="E86" s="96"/>
      <c r="F86" s="39"/>
      <c r="G86" s="40"/>
    </row>
    <row r="87" spans="1:7" ht="30" customHeight="1" x14ac:dyDescent="0.35">
      <c r="A87" s="48">
        <f>A84+1</f>
        <v>32</v>
      </c>
      <c r="B87" s="49" t="s">
        <v>96</v>
      </c>
      <c r="C87" s="50" t="s">
        <v>49</v>
      </c>
      <c r="D87" s="50">
        <v>2</v>
      </c>
      <c r="E87" s="50"/>
      <c r="F87" s="39"/>
      <c r="G87" s="40"/>
    </row>
    <row r="88" spans="1:7" ht="30" customHeight="1" x14ac:dyDescent="0.35">
      <c r="A88" s="54"/>
      <c r="B88" s="55" t="s">
        <v>66</v>
      </c>
      <c r="C88" s="56" t="s">
        <v>49</v>
      </c>
      <c r="D88" s="56">
        <v>1</v>
      </c>
      <c r="E88" s="56">
        <v>5.6000000000000001E-2</v>
      </c>
      <c r="F88" s="39"/>
      <c r="G88" s="40"/>
    </row>
    <row r="89" spans="1:7" ht="30" customHeight="1" x14ac:dyDescent="0.35">
      <c r="A89" s="54"/>
      <c r="B89" s="55" t="s">
        <v>97</v>
      </c>
      <c r="C89" s="56" t="s">
        <v>49</v>
      </c>
      <c r="D89" s="56">
        <v>1</v>
      </c>
      <c r="E89" s="56">
        <v>5.6000000000000001E-2</v>
      </c>
      <c r="F89" s="39"/>
      <c r="G89" s="40"/>
    </row>
    <row r="90" spans="1:7" ht="46.5" x14ac:dyDescent="0.35">
      <c r="A90" s="48">
        <f>A87+1</f>
        <v>33</v>
      </c>
      <c r="B90" s="49" t="s">
        <v>69</v>
      </c>
      <c r="C90" s="50" t="s">
        <v>70</v>
      </c>
      <c r="D90" s="53">
        <v>4.3</v>
      </c>
      <c r="E90" s="52" t="s">
        <v>98</v>
      </c>
      <c r="F90" s="39"/>
      <c r="G90" s="40"/>
    </row>
    <row r="91" spans="1:7" ht="30" customHeight="1" x14ac:dyDescent="0.35">
      <c r="A91" s="54"/>
      <c r="B91" s="55" t="s">
        <v>71</v>
      </c>
      <c r="C91" s="56" t="s">
        <v>37</v>
      </c>
      <c r="D91" s="57">
        <f>12.28*4.3/1000</f>
        <v>5.2803999999999997E-2</v>
      </c>
      <c r="E91" s="56">
        <v>5.2999999999999999E-2</v>
      </c>
      <c r="F91" s="39"/>
      <c r="G91" s="40"/>
    </row>
    <row r="92" spans="1:7" ht="30" customHeight="1" x14ac:dyDescent="0.35">
      <c r="A92" s="48">
        <f>A90+1</f>
        <v>34</v>
      </c>
      <c r="B92" s="49" t="s">
        <v>72</v>
      </c>
      <c r="C92" s="50" t="s">
        <v>49</v>
      </c>
      <c r="D92" s="53">
        <v>1</v>
      </c>
      <c r="E92" s="52"/>
      <c r="F92" s="39"/>
      <c r="G92" s="40"/>
    </row>
    <row r="93" spans="1:7" ht="30" customHeight="1" x14ac:dyDescent="0.35">
      <c r="A93" s="54"/>
      <c r="B93" s="55" t="s">
        <v>38</v>
      </c>
      <c r="C93" s="56" t="s">
        <v>39</v>
      </c>
      <c r="D93" s="56" t="s">
        <v>99</v>
      </c>
      <c r="E93" s="56">
        <v>2.3E-3</v>
      </c>
      <c r="F93" s="39"/>
      <c r="G93" s="40"/>
    </row>
    <row r="94" spans="1:7" ht="30" customHeight="1" x14ac:dyDescent="0.35">
      <c r="A94" s="48">
        <f>A92+1</f>
        <v>35</v>
      </c>
      <c r="B94" s="49" t="s">
        <v>73</v>
      </c>
      <c r="C94" s="50" t="s">
        <v>49</v>
      </c>
      <c r="D94" s="53">
        <v>1</v>
      </c>
      <c r="E94" s="66"/>
      <c r="F94" s="39"/>
      <c r="G94" s="40"/>
    </row>
    <row r="95" spans="1:7" ht="30" customHeight="1" x14ac:dyDescent="0.35">
      <c r="A95" s="54"/>
      <c r="B95" s="55" t="s">
        <v>74</v>
      </c>
      <c r="C95" s="56" t="s">
        <v>39</v>
      </c>
      <c r="D95" s="56" t="s">
        <v>100</v>
      </c>
      <c r="E95" s="56">
        <v>2E-3</v>
      </c>
      <c r="F95" s="39"/>
      <c r="G95" s="40"/>
    </row>
    <row r="96" spans="1:7" ht="30" customHeight="1" x14ac:dyDescent="0.35">
      <c r="A96" s="99" t="s">
        <v>101</v>
      </c>
      <c r="B96" s="100"/>
      <c r="C96" s="100"/>
      <c r="D96" s="100"/>
      <c r="E96" s="101"/>
      <c r="F96" s="22"/>
      <c r="G96" s="22"/>
    </row>
    <row r="97" spans="1:7" ht="15.5" x14ac:dyDescent="0.35">
      <c r="A97" s="96" t="s">
        <v>26</v>
      </c>
      <c r="B97" s="96"/>
      <c r="C97" s="96"/>
      <c r="D97" s="96"/>
      <c r="E97" s="96"/>
      <c r="F97" s="39"/>
      <c r="G97" s="40"/>
    </row>
    <row r="98" spans="1:7" ht="30" customHeight="1" x14ac:dyDescent="0.35">
      <c r="A98" s="48">
        <f>A94+1</f>
        <v>36</v>
      </c>
      <c r="B98" s="42" t="s">
        <v>27</v>
      </c>
      <c r="C98" s="43" t="s">
        <v>28</v>
      </c>
      <c r="D98" s="44" t="s">
        <v>102</v>
      </c>
      <c r="E98" s="45"/>
      <c r="F98" s="46"/>
      <c r="G98" s="47"/>
    </row>
    <row r="99" spans="1:7" ht="15.5" x14ac:dyDescent="0.35">
      <c r="A99" s="96" t="s">
        <v>103</v>
      </c>
      <c r="B99" s="96"/>
      <c r="C99" s="96"/>
      <c r="D99" s="96"/>
      <c r="E99" s="96"/>
      <c r="F99" s="39"/>
      <c r="G99" s="40"/>
    </row>
    <row r="100" spans="1:7" ht="30" customHeight="1" x14ac:dyDescent="0.35">
      <c r="A100" s="48">
        <f>A98+1</f>
        <v>37</v>
      </c>
      <c r="B100" s="49" t="s">
        <v>31</v>
      </c>
      <c r="C100" s="50" t="s">
        <v>32</v>
      </c>
      <c r="D100" s="51">
        <f>0.3*20*D102</f>
        <v>1056</v>
      </c>
      <c r="E100" s="52"/>
      <c r="F100" s="39"/>
      <c r="G100" s="40"/>
    </row>
    <row r="101" spans="1:7" ht="30" customHeight="1" x14ac:dyDescent="0.35">
      <c r="A101" s="48">
        <f>A100+1</f>
        <v>38</v>
      </c>
      <c r="B101" s="49" t="s">
        <v>33</v>
      </c>
      <c r="C101" s="50" t="s">
        <v>32</v>
      </c>
      <c r="D101" s="51">
        <f>1.2*1.8*D102</f>
        <v>380.16</v>
      </c>
      <c r="E101" s="52"/>
      <c r="F101" s="39"/>
      <c r="G101" s="40"/>
    </row>
    <row r="102" spans="1:7" ht="30" customHeight="1" x14ac:dyDescent="0.35">
      <c r="A102" s="48">
        <f>A101+1</f>
        <v>39</v>
      </c>
      <c r="B102" s="49" t="s">
        <v>34</v>
      </c>
      <c r="C102" s="52" t="s">
        <v>35</v>
      </c>
      <c r="D102" s="53">
        <v>176</v>
      </c>
      <c r="E102" s="52"/>
      <c r="F102" s="39"/>
      <c r="G102" s="40"/>
    </row>
    <row r="103" spans="1:7" ht="46.5" x14ac:dyDescent="0.35">
      <c r="A103" s="54"/>
      <c r="B103" s="55" t="s">
        <v>36</v>
      </c>
      <c r="C103" s="56" t="s">
        <v>37</v>
      </c>
      <c r="D103" s="57">
        <f>D102*12.28/1000</f>
        <v>2.1612799999999996</v>
      </c>
      <c r="E103" s="57">
        <v>3.4850639999999999</v>
      </c>
      <c r="F103" s="39"/>
      <c r="G103" s="40"/>
    </row>
    <row r="104" spans="1:7" ht="30" customHeight="1" x14ac:dyDescent="0.35">
      <c r="A104" s="54"/>
      <c r="B104" s="55" t="s">
        <v>38</v>
      </c>
      <c r="C104" s="56" t="s">
        <v>39</v>
      </c>
      <c r="D104" s="56" t="s">
        <v>40</v>
      </c>
      <c r="E104" s="56">
        <v>1.9E-2</v>
      </c>
      <c r="F104" s="39"/>
      <c r="G104" s="40"/>
    </row>
    <row r="105" spans="1:7" ht="30" customHeight="1" x14ac:dyDescent="0.35">
      <c r="A105" s="48">
        <v>37</v>
      </c>
      <c r="B105" s="49" t="s">
        <v>41</v>
      </c>
      <c r="C105" s="50" t="s">
        <v>42</v>
      </c>
      <c r="D105" s="58">
        <f>5*2+(D102/11)</f>
        <v>26</v>
      </c>
      <c r="E105" s="52"/>
      <c r="F105" s="39"/>
      <c r="G105" s="40"/>
    </row>
    <row r="106" spans="1:7" ht="30" customHeight="1" x14ac:dyDescent="0.35">
      <c r="A106" s="48">
        <v>38</v>
      </c>
      <c r="B106" s="49" t="s">
        <v>43</v>
      </c>
      <c r="C106" s="50" t="s">
        <v>42</v>
      </c>
      <c r="D106" s="59">
        <f>D105</f>
        <v>26</v>
      </c>
      <c r="E106" s="52"/>
      <c r="F106" s="39"/>
      <c r="G106" s="40"/>
    </row>
    <row r="107" spans="1:7" ht="30" customHeight="1" x14ac:dyDescent="0.35">
      <c r="A107" s="48">
        <v>39</v>
      </c>
      <c r="B107" s="60" t="s">
        <v>44</v>
      </c>
      <c r="C107" s="61" t="s">
        <v>45</v>
      </c>
      <c r="D107" s="62" t="s">
        <v>104</v>
      </c>
      <c r="E107" s="52"/>
      <c r="F107" s="39"/>
      <c r="G107" s="40"/>
    </row>
    <row r="108" spans="1:7" ht="30" customHeight="1" x14ac:dyDescent="0.35">
      <c r="A108" s="48">
        <v>40</v>
      </c>
      <c r="B108" s="49" t="s">
        <v>47</v>
      </c>
      <c r="C108" s="50" t="s">
        <v>42</v>
      </c>
      <c r="D108" s="59">
        <f>D106</f>
        <v>26</v>
      </c>
      <c r="E108" s="52"/>
      <c r="F108" s="39"/>
      <c r="G108" s="40"/>
    </row>
    <row r="109" spans="1:7" ht="30" customHeight="1" x14ac:dyDescent="0.35">
      <c r="A109" s="54"/>
      <c r="B109" s="55" t="s">
        <v>48</v>
      </c>
      <c r="C109" s="56" t="s">
        <v>49</v>
      </c>
      <c r="D109" s="63">
        <f>D108</f>
        <v>26</v>
      </c>
      <c r="E109" s="64">
        <v>1.8543636363636363E-2</v>
      </c>
      <c r="F109" s="39"/>
      <c r="G109" s="40"/>
    </row>
    <row r="110" spans="1:7" ht="30" customHeight="1" x14ac:dyDescent="0.35">
      <c r="A110" s="48">
        <v>41</v>
      </c>
      <c r="B110" s="49" t="s">
        <v>50</v>
      </c>
      <c r="C110" s="52" t="s">
        <v>35</v>
      </c>
      <c r="D110" s="53">
        <f>D102</f>
        <v>176</v>
      </c>
      <c r="E110" s="52"/>
      <c r="F110" s="39"/>
      <c r="G110" s="40"/>
    </row>
    <row r="111" spans="1:7" ht="30" customHeight="1" x14ac:dyDescent="0.35">
      <c r="A111" s="48">
        <v>45</v>
      </c>
      <c r="B111" s="49" t="s">
        <v>51</v>
      </c>
      <c r="C111" s="52" t="s">
        <v>52</v>
      </c>
      <c r="D111" s="53">
        <v>3</v>
      </c>
      <c r="E111" s="52"/>
      <c r="F111" s="39"/>
      <c r="G111" s="40"/>
    </row>
    <row r="112" spans="1:7" ht="30" customHeight="1" x14ac:dyDescent="0.35">
      <c r="A112" s="48">
        <v>46</v>
      </c>
      <c r="B112" s="49" t="s">
        <v>53</v>
      </c>
      <c r="C112" s="52" t="s">
        <v>54</v>
      </c>
      <c r="D112" s="53">
        <v>1</v>
      </c>
      <c r="E112" s="52"/>
      <c r="F112" s="39"/>
      <c r="G112" s="40"/>
    </row>
    <row r="113" spans="1:7" ht="30" customHeight="1" x14ac:dyDescent="0.35">
      <c r="A113" s="48">
        <v>47</v>
      </c>
      <c r="B113" s="49" t="s">
        <v>55</v>
      </c>
      <c r="C113" s="52" t="s">
        <v>35</v>
      </c>
      <c r="D113" s="53">
        <f>D102</f>
        <v>176</v>
      </c>
      <c r="E113" s="52"/>
      <c r="F113" s="39"/>
      <c r="G113" s="40"/>
    </row>
    <row r="114" spans="1:7" ht="30" customHeight="1" x14ac:dyDescent="0.35">
      <c r="A114" s="48">
        <v>48</v>
      </c>
      <c r="B114" s="49" t="s">
        <v>56</v>
      </c>
      <c r="C114" s="52" t="s">
        <v>35</v>
      </c>
      <c r="D114" s="53">
        <f>D113</f>
        <v>176</v>
      </c>
      <c r="E114" s="52"/>
      <c r="F114" s="39"/>
      <c r="G114" s="40"/>
    </row>
    <row r="115" spans="1:7" ht="30" customHeight="1" x14ac:dyDescent="0.35">
      <c r="A115" s="54"/>
      <c r="B115" s="55" t="s">
        <v>57</v>
      </c>
      <c r="C115" s="56" t="s">
        <v>32</v>
      </c>
      <c r="D115" s="65">
        <f>3.14*0.089*0.089/4*D114</f>
        <v>1.0943653599999998</v>
      </c>
      <c r="E115" s="56"/>
      <c r="F115" s="39"/>
      <c r="G115" s="40"/>
    </row>
    <row r="116" spans="1:7" ht="30" customHeight="1" x14ac:dyDescent="0.35">
      <c r="A116" s="48">
        <v>49</v>
      </c>
      <c r="B116" s="49" t="s">
        <v>58</v>
      </c>
      <c r="C116" s="52" t="s">
        <v>35</v>
      </c>
      <c r="D116" s="53">
        <f>D114</f>
        <v>176</v>
      </c>
      <c r="E116" s="49"/>
      <c r="F116" s="39"/>
      <c r="G116" s="40"/>
    </row>
    <row r="117" spans="1:7" ht="30" customHeight="1" x14ac:dyDescent="0.35">
      <c r="A117" s="48">
        <v>50</v>
      </c>
      <c r="B117" s="49" t="s">
        <v>59</v>
      </c>
      <c r="C117" s="50" t="s">
        <v>32</v>
      </c>
      <c r="D117" s="51">
        <f>D101</f>
        <v>380.16</v>
      </c>
      <c r="E117" s="52"/>
      <c r="F117" s="39"/>
      <c r="G117" s="40"/>
    </row>
    <row r="118" spans="1:7" ht="30" customHeight="1" x14ac:dyDescent="0.35">
      <c r="A118" s="48">
        <v>51</v>
      </c>
      <c r="B118" s="49" t="s">
        <v>60</v>
      </c>
      <c r="C118" s="50" t="s">
        <v>32</v>
      </c>
      <c r="D118" s="51">
        <f>D100</f>
        <v>1056</v>
      </c>
      <c r="E118" s="49"/>
      <c r="F118" s="39"/>
      <c r="G118" s="40"/>
    </row>
    <row r="119" spans="1:7" ht="30" customHeight="1" x14ac:dyDescent="0.35">
      <c r="A119" s="48">
        <v>52</v>
      </c>
      <c r="B119" s="49" t="s">
        <v>61</v>
      </c>
      <c r="C119" s="50" t="s">
        <v>62</v>
      </c>
      <c r="D119" s="51">
        <f>20*D116</f>
        <v>3520</v>
      </c>
      <c r="E119" s="49"/>
      <c r="F119" s="39"/>
      <c r="G119" s="40"/>
    </row>
    <row r="120" spans="1:7" ht="15.5" x14ac:dyDescent="0.35">
      <c r="A120" s="96" t="s">
        <v>105</v>
      </c>
      <c r="B120" s="96"/>
      <c r="C120" s="96"/>
      <c r="D120" s="96"/>
      <c r="E120" s="96"/>
      <c r="F120" s="39"/>
      <c r="G120" s="40"/>
    </row>
    <row r="121" spans="1:7" ht="15.5" x14ac:dyDescent="0.35">
      <c r="A121" s="96" t="s">
        <v>64</v>
      </c>
      <c r="B121" s="96"/>
      <c r="C121" s="96"/>
      <c r="D121" s="96"/>
      <c r="E121" s="96"/>
      <c r="F121" s="39"/>
      <c r="G121" s="40"/>
    </row>
    <row r="122" spans="1:7" ht="30" customHeight="1" x14ac:dyDescent="0.35">
      <c r="A122" s="48">
        <f>A119+1</f>
        <v>53</v>
      </c>
      <c r="B122" s="49" t="s">
        <v>65</v>
      </c>
      <c r="C122" s="50" t="s">
        <v>49</v>
      </c>
      <c r="D122" s="50">
        <v>4</v>
      </c>
      <c r="E122" s="50"/>
      <c r="F122" s="39"/>
      <c r="G122" s="40"/>
    </row>
    <row r="123" spans="1:7" ht="30" customHeight="1" x14ac:dyDescent="0.35">
      <c r="A123" s="54"/>
      <c r="B123" s="55" t="s">
        <v>66</v>
      </c>
      <c r="C123" s="56" t="s">
        <v>49</v>
      </c>
      <c r="D123" s="56">
        <v>3</v>
      </c>
      <c r="E123" s="56">
        <v>0.16800000000000001</v>
      </c>
      <c r="F123" s="39"/>
      <c r="G123" s="40"/>
    </row>
    <row r="124" spans="1:7" ht="30" customHeight="1" x14ac:dyDescent="0.35">
      <c r="A124" s="54"/>
      <c r="B124" s="55" t="s">
        <v>67</v>
      </c>
      <c r="C124" s="56" t="s">
        <v>49</v>
      </c>
      <c r="D124" s="56">
        <v>1</v>
      </c>
      <c r="E124" s="56">
        <v>5.2999999999999999E-2</v>
      </c>
      <c r="F124" s="39"/>
      <c r="G124" s="40"/>
    </row>
    <row r="125" spans="1:7" ht="30" customHeight="1" x14ac:dyDescent="0.35">
      <c r="A125" s="48">
        <f>A122+1</f>
        <v>54</v>
      </c>
      <c r="B125" s="49" t="s">
        <v>68</v>
      </c>
      <c r="C125" s="50" t="s">
        <v>49</v>
      </c>
      <c r="D125" s="50">
        <v>8</v>
      </c>
      <c r="E125" s="50"/>
      <c r="F125" s="39"/>
      <c r="G125" s="40"/>
    </row>
    <row r="126" spans="1:7" ht="30" customHeight="1" x14ac:dyDescent="0.35">
      <c r="A126" s="48">
        <v>51</v>
      </c>
      <c r="B126" s="49" t="s">
        <v>69</v>
      </c>
      <c r="C126" s="50" t="s">
        <v>70</v>
      </c>
      <c r="D126" s="53">
        <v>4.0999999999999996</v>
      </c>
      <c r="E126" s="52"/>
      <c r="F126" s="39"/>
      <c r="G126" s="40"/>
    </row>
    <row r="127" spans="1:7" ht="30" customHeight="1" x14ac:dyDescent="0.35">
      <c r="A127" s="54"/>
      <c r="B127" s="55" t="s">
        <v>71</v>
      </c>
      <c r="C127" s="56" t="s">
        <v>37</v>
      </c>
      <c r="D127" s="57">
        <f>4.1*12.28/1000</f>
        <v>5.034799999999999E-2</v>
      </c>
      <c r="E127" s="56">
        <v>0.05</v>
      </c>
      <c r="F127" s="39"/>
      <c r="G127" s="40"/>
    </row>
    <row r="128" spans="1:7" ht="30" customHeight="1" x14ac:dyDescent="0.35">
      <c r="A128" s="48">
        <f>A126+1</f>
        <v>52</v>
      </c>
      <c r="B128" s="49" t="s">
        <v>72</v>
      </c>
      <c r="C128" s="50" t="s">
        <v>49</v>
      </c>
      <c r="D128" s="53">
        <v>5</v>
      </c>
      <c r="E128" s="52"/>
      <c r="F128" s="39"/>
      <c r="G128" s="40"/>
    </row>
    <row r="129" spans="1:7" ht="30" customHeight="1" x14ac:dyDescent="0.35">
      <c r="A129" s="54"/>
      <c r="B129" s="55" t="s">
        <v>38</v>
      </c>
      <c r="C129" s="56" t="s">
        <v>39</v>
      </c>
      <c r="D129" s="56" t="s">
        <v>40</v>
      </c>
      <c r="E129" s="56">
        <v>1.2E-2</v>
      </c>
      <c r="F129" s="39"/>
      <c r="G129" s="40"/>
    </row>
    <row r="130" spans="1:7" ht="30" customHeight="1" x14ac:dyDescent="0.35">
      <c r="A130" s="48">
        <f>A128+1</f>
        <v>53</v>
      </c>
      <c r="B130" s="49" t="s">
        <v>73</v>
      </c>
      <c r="C130" s="50" t="s">
        <v>49</v>
      </c>
      <c r="D130" s="53">
        <v>3</v>
      </c>
      <c r="E130" s="66"/>
      <c r="F130" s="39"/>
      <c r="G130" s="40"/>
    </row>
    <row r="131" spans="1:7" ht="30" customHeight="1" x14ac:dyDescent="0.35">
      <c r="A131" s="54"/>
      <c r="B131" s="55" t="s">
        <v>74</v>
      </c>
      <c r="C131" s="56" t="s">
        <v>39</v>
      </c>
      <c r="D131" s="56" t="s">
        <v>75</v>
      </c>
      <c r="E131" s="56">
        <v>6.0000000000000001E-3</v>
      </c>
      <c r="F131" s="39"/>
      <c r="G131" s="40"/>
    </row>
    <row r="132" spans="1:7" ht="30" customHeight="1" x14ac:dyDescent="0.35">
      <c r="A132" s="48">
        <f>A130+1</f>
        <v>54</v>
      </c>
      <c r="B132" s="49" t="s">
        <v>76</v>
      </c>
      <c r="C132" s="50" t="s">
        <v>49</v>
      </c>
      <c r="D132" s="53">
        <v>2</v>
      </c>
      <c r="E132" s="66"/>
      <c r="F132" s="39"/>
      <c r="G132" s="40"/>
    </row>
    <row r="133" spans="1:7" ht="30" customHeight="1" x14ac:dyDescent="0.35">
      <c r="A133" s="54"/>
      <c r="B133" s="55" t="s">
        <v>77</v>
      </c>
      <c r="C133" s="56" t="s">
        <v>39</v>
      </c>
      <c r="D133" s="56" t="s">
        <v>78</v>
      </c>
      <c r="E133" s="56">
        <v>2E-3</v>
      </c>
      <c r="F133" s="39"/>
      <c r="G133" s="40"/>
    </row>
    <row r="134" spans="1:7" ht="30" customHeight="1" x14ac:dyDescent="0.35">
      <c r="A134" s="48">
        <f>A132+1</f>
        <v>55</v>
      </c>
      <c r="B134" s="49" t="s">
        <v>79</v>
      </c>
      <c r="C134" s="50" t="s">
        <v>49</v>
      </c>
      <c r="D134" s="53">
        <v>2</v>
      </c>
      <c r="E134" s="66"/>
      <c r="F134" s="39"/>
      <c r="G134" s="40"/>
    </row>
    <row r="135" spans="1:7" ht="30" customHeight="1" x14ac:dyDescent="0.35">
      <c r="A135" s="54"/>
      <c r="B135" s="55" t="s">
        <v>80</v>
      </c>
      <c r="C135" s="56" t="s">
        <v>39</v>
      </c>
      <c r="D135" s="56" t="s">
        <v>81</v>
      </c>
      <c r="E135" s="56">
        <v>1E-3</v>
      </c>
      <c r="F135" s="39"/>
      <c r="G135" s="40"/>
    </row>
    <row r="136" spans="1:7" ht="30" customHeight="1" x14ac:dyDescent="0.35">
      <c r="A136" s="48">
        <f>A134+1</f>
        <v>56</v>
      </c>
      <c r="B136" s="49" t="s">
        <v>82</v>
      </c>
      <c r="C136" s="50" t="s">
        <v>70</v>
      </c>
      <c r="D136" s="53">
        <v>0.8</v>
      </c>
      <c r="E136" s="52"/>
      <c r="F136" s="39"/>
      <c r="G136" s="40"/>
    </row>
    <row r="137" spans="1:7" ht="30" customHeight="1" x14ac:dyDescent="0.35">
      <c r="A137" s="54"/>
      <c r="B137" s="55" t="s">
        <v>83</v>
      </c>
      <c r="C137" s="56" t="s">
        <v>37</v>
      </c>
      <c r="D137" s="57">
        <f>0.8*6.41/1000</f>
        <v>5.1279999999999997E-3</v>
      </c>
      <c r="E137" s="56">
        <v>5.0000000000000001E-3</v>
      </c>
      <c r="F137" s="39"/>
      <c r="G137" s="40"/>
    </row>
    <row r="138" spans="1:7" ht="30" customHeight="1" x14ac:dyDescent="0.35">
      <c r="A138" s="48">
        <f>A136+1</f>
        <v>57</v>
      </c>
      <c r="B138" s="49" t="s">
        <v>84</v>
      </c>
      <c r="C138" s="50" t="s">
        <v>49</v>
      </c>
      <c r="D138" s="53">
        <v>1</v>
      </c>
      <c r="E138" s="66"/>
      <c r="F138" s="39"/>
      <c r="G138" s="40"/>
    </row>
    <row r="139" spans="1:7" ht="30" customHeight="1" x14ac:dyDescent="0.35">
      <c r="A139" s="54"/>
      <c r="B139" s="55" t="s">
        <v>85</v>
      </c>
      <c r="C139" s="56" t="s">
        <v>49</v>
      </c>
      <c r="D139" s="56">
        <v>1</v>
      </c>
      <c r="E139" s="56"/>
      <c r="F139" s="39"/>
      <c r="G139" s="40"/>
    </row>
    <row r="140" spans="1:7" ht="30" customHeight="1" x14ac:dyDescent="0.35">
      <c r="A140" s="48">
        <f>A138+1</f>
        <v>58</v>
      </c>
      <c r="B140" s="49" t="s">
        <v>86</v>
      </c>
      <c r="C140" s="50" t="s">
        <v>49</v>
      </c>
      <c r="D140" s="53">
        <v>1</v>
      </c>
      <c r="E140" s="66"/>
      <c r="F140" s="39"/>
      <c r="G140" s="40"/>
    </row>
    <row r="141" spans="1:7" ht="30" customHeight="1" x14ac:dyDescent="0.35">
      <c r="A141" s="54"/>
      <c r="B141" s="55" t="s">
        <v>87</v>
      </c>
      <c r="C141" s="56" t="s">
        <v>49</v>
      </c>
      <c r="D141" s="56">
        <v>1</v>
      </c>
      <c r="E141" s="56"/>
      <c r="F141" s="39"/>
      <c r="G141" s="40"/>
    </row>
    <row r="142" spans="1:7" ht="30" customHeight="1" x14ac:dyDescent="0.35">
      <c r="A142" s="48">
        <f>A140+1</f>
        <v>59</v>
      </c>
      <c r="B142" s="49" t="s">
        <v>88</v>
      </c>
      <c r="C142" s="50" t="s">
        <v>49</v>
      </c>
      <c r="D142" s="53">
        <v>5</v>
      </c>
      <c r="E142" s="52"/>
      <c r="F142" s="39"/>
      <c r="G142" s="40"/>
    </row>
    <row r="143" spans="1:7" ht="30" customHeight="1" x14ac:dyDescent="0.35">
      <c r="A143" s="54"/>
      <c r="B143" s="67" t="s">
        <v>89</v>
      </c>
      <c r="C143" s="68" t="s">
        <v>49</v>
      </c>
      <c r="D143" s="68">
        <v>1</v>
      </c>
      <c r="E143" s="56">
        <v>1.2999999999999999E-3</v>
      </c>
      <c r="F143" s="39"/>
      <c r="G143" s="40"/>
    </row>
    <row r="144" spans="1:7" ht="30" customHeight="1" x14ac:dyDescent="0.35">
      <c r="A144" s="54"/>
      <c r="B144" s="67" t="s">
        <v>90</v>
      </c>
      <c r="C144" s="68" t="s">
        <v>49</v>
      </c>
      <c r="D144" s="68">
        <v>4</v>
      </c>
      <c r="E144" s="56">
        <v>1.9E-3</v>
      </c>
      <c r="F144" s="39"/>
      <c r="G144" s="40"/>
    </row>
    <row r="145" spans="1:7" ht="30" customHeight="1" x14ac:dyDescent="0.35">
      <c r="A145" s="54"/>
      <c r="B145" s="67" t="s">
        <v>91</v>
      </c>
      <c r="C145" s="68" t="s">
        <v>49</v>
      </c>
      <c r="D145" s="68">
        <v>4</v>
      </c>
      <c r="E145" s="56">
        <v>1.9E-3</v>
      </c>
      <c r="F145" s="39"/>
      <c r="G145" s="40"/>
    </row>
    <row r="146" spans="1:7" ht="30" customHeight="1" x14ac:dyDescent="0.35">
      <c r="A146" s="48">
        <f>A142+1</f>
        <v>60</v>
      </c>
      <c r="B146" s="60" t="s">
        <v>41</v>
      </c>
      <c r="C146" s="69" t="s">
        <v>42</v>
      </c>
      <c r="D146" s="43">
        <v>13</v>
      </c>
      <c r="E146" s="52"/>
      <c r="F146" s="39"/>
      <c r="G146" s="40"/>
    </row>
    <row r="147" spans="1:7" ht="30" customHeight="1" x14ac:dyDescent="0.35">
      <c r="A147" s="48">
        <f>A146+1</f>
        <v>61</v>
      </c>
      <c r="B147" s="60" t="s">
        <v>43</v>
      </c>
      <c r="C147" s="69" t="s">
        <v>42</v>
      </c>
      <c r="D147" s="43">
        <v>13</v>
      </c>
      <c r="E147" s="52"/>
      <c r="F147" s="39"/>
      <c r="G147" s="40"/>
    </row>
    <row r="148" spans="1:7" ht="30" customHeight="1" x14ac:dyDescent="0.35">
      <c r="A148" s="48">
        <f>A147+1</f>
        <v>62</v>
      </c>
      <c r="B148" s="60" t="s">
        <v>92</v>
      </c>
      <c r="C148" s="69" t="s">
        <v>93</v>
      </c>
      <c r="D148" s="43">
        <v>26</v>
      </c>
      <c r="E148" s="52"/>
      <c r="F148" s="39"/>
      <c r="G148" s="40"/>
    </row>
    <row r="149" spans="1:7" ht="15.5" x14ac:dyDescent="0.35">
      <c r="A149" s="96" t="s">
        <v>106</v>
      </c>
      <c r="B149" s="96"/>
      <c r="C149" s="96"/>
      <c r="D149" s="96"/>
      <c r="E149" s="96"/>
      <c r="F149" s="39"/>
      <c r="G149" s="40"/>
    </row>
    <row r="150" spans="1:7" ht="15.5" x14ac:dyDescent="0.35">
      <c r="A150" s="96" t="s">
        <v>95</v>
      </c>
      <c r="B150" s="96"/>
      <c r="C150" s="96"/>
      <c r="D150" s="96"/>
      <c r="E150" s="96"/>
      <c r="F150" s="39"/>
      <c r="G150" s="40"/>
    </row>
    <row r="151" spans="1:7" ht="30" customHeight="1" x14ac:dyDescent="0.35">
      <c r="A151" s="48">
        <f>A148+1</f>
        <v>63</v>
      </c>
      <c r="B151" s="49" t="s">
        <v>96</v>
      </c>
      <c r="C151" s="50" t="s">
        <v>49</v>
      </c>
      <c r="D151" s="50">
        <v>2</v>
      </c>
      <c r="E151" s="50"/>
      <c r="F151" s="39"/>
      <c r="G151" s="40"/>
    </row>
    <row r="152" spans="1:7" ht="30" customHeight="1" x14ac:dyDescent="0.35">
      <c r="A152" s="54"/>
      <c r="B152" s="55" t="s">
        <v>66</v>
      </c>
      <c r="C152" s="56" t="s">
        <v>49</v>
      </c>
      <c r="D152" s="56">
        <v>1</v>
      </c>
      <c r="E152" s="56">
        <v>5.6000000000000001E-2</v>
      </c>
      <c r="F152" s="39"/>
      <c r="G152" s="40"/>
    </row>
    <row r="153" spans="1:7" ht="30" customHeight="1" x14ac:dyDescent="0.35">
      <c r="A153" s="54"/>
      <c r="B153" s="55" t="s">
        <v>97</v>
      </c>
      <c r="C153" s="56" t="s">
        <v>49</v>
      </c>
      <c r="D153" s="56">
        <v>1</v>
      </c>
      <c r="E153" s="56">
        <v>5.6000000000000001E-2</v>
      </c>
      <c r="F153" s="39"/>
      <c r="G153" s="40"/>
    </row>
    <row r="154" spans="1:7" ht="46.5" x14ac:dyDescent="0.35">
      <c r="A154" s="48">
        <f>A151+1</f>
        <v>64</v>
      </c>
      <c r="B154" s="49" t="s">
        <v>69</v>
      </c>
      <c r="C154" s="50" t="s">
        <v>70</v>
      </c>
      <c r="D154" s="53">
        <v>4.3</v>
      </c>
      <c r="E154" s="52" t="s">
        <v>98</v>
      </c>
      <c r="F154" s="39"/>
      <c r="G154" s="40"/>
    </row>
    <row r="155" spans="1:7" ht="30" customHeight="1" x14ac:dyDescent="0.35">
      <c r="A155" s="54"/>
      <c r="B155" s="55" t="s">
        <v>71</v>
      </c>
      <c r="C155" s="56" t="s">
        <v>37</v>
      </c>
      <c r="D155" s="57">
        <f>4.3*12.28/1000</f>
        <v>5.2803999999999997E-2</v>
      </c>
      <c r="E155" s="56">
        <v>5.2999999999999999E-2</v>
      </c>
      <c r="F155" s="39"/>
      <c r="G155" s="40"/>
    </row>
    <row r="156" spans="1:7" ht="30" customHeight="1" x14ac:dyDescent="0.35">
      <c r="A156" s="48">
        <f>A154+1</f>
        <v>65</v>
      </c>
      <c r="B156" s="49" t="s">
        <v>72</v>
      </c>
      <c r="C156" s="50" t="s">
        <v>49</v>
      </c>
      <c r="D156" s="53">
        <v>1</v>
      </c>
      <c r="E156" s="52"/>
      <c r="F156" s="39"/>
      <c r="G156" s="40"/>
    </row>
    <row r="157" spans="1:7" ht="30" customHeight="1" x14ac:dyDescent="0.35">
      <c r="A157" s="54"/>
      <c r="B157" s="55" t="s">
        <v>38</v>
      </c>
      <c r="C157" s="56" t="s">
        <v>39</v>
      </c>
      <c r="D157" s="56" t="s">
        <v>99</v>
      </c>
      <c r="E157" s="56">
        <v>2.3E-3</v>
      </c>
      <c r="F157" s="39"/>
      <c r="G157" s="40"/>
    </row>
    <row r="158" spans="1:7" ht="30" customHeight="1" x14ac:dyDescent="0.35">
      <c r="A158" s="48">
        <f>A156+1</f>
        <v>66</v>
      </c>
      <c r="B158" s="49" t="s">
        <v>107</v>
      </c>
      <c r="C158" s="50" t="s">
        <v>49</v>
      </c>
      <c r="D158" s="53">
        <v>1</v>
      </c>
      <c r="E158" s="66"/>
      <c r="F158" s="39"/>
      <c r="G158" s="40"/>
    </row>
    <row r="159" spans="1:7" ht="30" customHeight="1" x14ac:dyDescent="0.35">
      <c r="A159" s="54"/>
      <c r="B159" s="55" t="s">
        <v>108</v>
      </c>
      <c r="C159" s="56" t="s">
        <v>39</v>
      </c>
      <c r="D159" s="56" t="s">
        <v>100</v>
      </c>
      <c r="E159" s="56">
        <v>2E-3</v>
      </c>
      <c r="F159" s="39"/>
      <c r="G159" s="40"/>
    </row>
    <row r="160" spans="1:7" ht="30" customHeight="1" x14ac:dyDescent="0.35">
      <c r="A160" s="48">
        <f>A158+1</f>
        <v>67</v>
      </c>
      <c r="B160" s="49" t="s">
        <v>109</v>
      </c>
      <c r="C160" s="50" t="s">
        <v>49</v>
      </c>
      <c r="D160" s="53">
        <v>1</v>
      </c>
      <c r="E160" s="66"/>
      <c r="F160" s="39"/>
      <c r="G160" s="40"/>
    </row>
    <row r="161" spans="1:7" ht="30" customHeight="1" x14ac:dyDescent="0.35">
      <c r="A161" s="54"/>
      <c r="B161" s="55" t="s">
        <v>110</v>
      </c>
      <c r="C161" s="56" t="s">
        <v>39</v>
      </c>
      <c r="D161" s="56" t="s">
        <v>100</v>
      </c>
      <c r="E161" s="56">
        <v>2E-3</v>
      </c>
      <c r="F161" s="39"/>
      <c r="G161" s="40"/>
    </row>
    <row r="162" spans="1:7" ht="15.5" x14ac:dyDescent="0.35">
      <c r="A162" s="70"/>
      <c r="B162" s="71"/>
      <c r="C162" s="72"/>
      <c r="D162" s="73"/>
      <c r="E162" s="74"/>
      <c r="G162" s="40"/>
    </row>
    <row r="163" spans="1:7" ht="15.5" x14ac:dyDescent="0.35">
      <c r="A163" s="103" t="s">
        <v>111</v>
      </c>
      <c r="B163" s="103"/>
      <c r="C163" s="103"/>
      <c r="D163" s="103"/>
      <c r="E163" s="103"/>
      <c r="G163" s="40"/>
    </row>
    <row r="164" spans="1:7" ht="15.5" x14ac:dyDescent="0.35">
      <c r="A164" s="104" t="s">
        <v>112</v>
      </c>
      <c r="B164" s="104"/>
      <c r="C164" s="104"/>
      <c r="D164" s="104"/>
      <c r="E164" s="105"/>
      <c r="F164" s="39"/>
      <c r="G164" s="40"/>
    </row>
    <row r="165" spans="1:7" ht="15.5" x14ac:dyDescent="0.35">
      <c r="A165" s="104" t="s">
        <v>113</v>
      </c>
      <c r="B165" s="104"/>
      <c r="C165" s="104"/>
      <c r="D165" s="104"/>
      <c r="E165" s="105"/>
      <c r="F165" s="39"/>
      <c r="G165" s="40"/>
    </row>
    <row r="166" spans="1:7" ht="30" customHeight="1" x14ac:dyDescent="0.35">
      <c r="A166" s="106" t="s">
        <v>114</v>
      </c>
      <c r="B166" s="106"/>
      <c r="C166" s="106"/>
      <c r="D166" s="106"/>
      <c r="E166" s="106"/>
      <c r="F166" s="106"/>
      <c r="G166" s="106"/>
    </row>
    <row r="167" spans="1:7" ht="30" customHeight="1" x14ac:dyDescent="0.35">
      <c r="A167" s="102" t="s">
        <v>115</v>
      </c>
      <c r="B167" s="102"/>
      <c r="C167" s="102"/>
      <c r="D167" s="102"/>
      <c r="E167" s="102"/>
      <c r="F167" s="75"/>
      <c r="G167" s="75"/>
    </row>
    <row r="168" spans="1:7" ht="30" customHeight="1" x14ac:dyDescent="0.35">
      <c r="A168" s="107" t="s">
        <v>116</v>
      </c>
      <c r="B168" s="107"/>
      <c r="C168" s="107"/>
      <c r="D168" s="107"/>
      <c r="E168" s="107"/>
      <c r="F168" s="76"/>
      <c r="G168" s="76"/>
    </row>
    <row r="169" spans="1:7" ht="30" customHeight="1" x14ac:dyDescent="0.35">
      <c r="A169" s="106" t="s">
        <v>117</v>
      </c>
      <c r="B169" s="106"/>
      <c r="C169" s="106"/>
      <c r="D169" s="106"/>
      <c r="E169" s="106"/>
    </row>
    <row r="170" spans="1:7" ht="30" customHeight="1" x14ac:dyDescent="0.35">
      <c r="A170" s="106" t="s">
        <v>118</v>
      </c>
      <c r="B170" s="106"/>
      <c r="C170" s="106"/>
      <c r="D170" s="106"/>
      <c r="E170" s="108"/>
    </row>
    <row r="171" spans="1:7" ht="30" customHeight="1" x14ac:dyDescent="0.35">
      <c r="A171" s="106" t="s">
        <v>119</v>
      </c>
      <c r="B171" s="106"/>
      <c r="C171" s="106"/>
      <c r="D171" s="106"/>
      <c r="E171" s="108"/>
    </row>
    <row r="172" spans="1:7" ht="45" customHeight="1" x14ac:dyDescent="0.35">
      <c r="A172" s="106" t="s">
        <v>120</v>
      </c>
      <c r="B172" s="106"/>
      <c r="C172" s="106"/>
      <c r="D172" s="106"/>
      <c r="E172" s="108"/>
    </row>
    <row r="173" spans="1:7" ht="30" customHeight="1" x14ac:dyDescent="0.35">
      <c r="A173" s="102" t="s">
        <v>121</v>
      </c>
      <c r="B173" s="102"/>
      <c r="C173" s="102"/>
      <c r="D173" s="102"/>
      <c r="E173" s="102"/>
    </row>
    <row r="174" spans="1:7" ht="30" customHeight="1" x14ac:dyDescent="0.35">
      <c r="A174" s="102" t="s">
        <v>122</v>
      </c>
      <c r="B174" s="102"/>
      <c r="C174" s="102"/>
      <c r="D174" s="102"/>
      <c r="E174" s="109"/>
    </row>
    <row r="175" spans="1:7" ht="30" customHeight="1" x14ac:dyDescent="0.35">
      <c r="A175" s="106" t="s">
        <v>123</v>
      </c>
      <c r="B175" s="106"/>
      <c r="C175" s="106"/>
      <c r="D175" s="106"/>
      <c r="E175" s="106"/>
    </row>
    <row r="176" spans="1:7" ht="43.5" customHeight="1" x14ac:dyDescent="0.35">
      <c r="A176" s="106" t="s">
        <v>124</v>
      </c>
      <c r="B176" s="106"/>
      <c r="C176" s="106"/>
      <c r="D176" s="106"/>
      <c r="E176" s="106"/>
      <c r="F176" s="77"/>
      <c r="G176" s="78"/>
    </row>
    <row r="177" spans="1:7" ht="45" customHeight="1" x14ac:dyDescent="0.35">
      <c r="A177" s="106" t="s">
        <v>125</v>
      </c>
      <c r="B177" s="106"/>
      <c r="C177" s="106"/>
      <c r="D177" s="106"/>
      <c r="E177" s="106"/>
      <c r="F177" s="77"/>
      <c r="G177" s="78"/>
    </row>
    <row r="178" spans="1:7" ht="46.5" customHeight="1" x14ac:dyDescent="0.35">
      <c r="A178" s="106" t="s">
        <v>126</v>
      </c>
      <c r="B178" s="106"/>
      <c r="C178" s="106"/>
      <c r="D178" s="106"/>
      <c r="E178" s="106"/>
      <c r="F178" s="77"/>
      <c r="G178" s="78"/>
    </row>
    <row r="179" spans="1:7" ht="48" customHeight="1" x14ac:dyDescent="0.35">
      <c r="A179" s="106" t="s">
        <v>127</v>
      </c>
      <c r="B179" s="106"/>
      <c r="C179" s="106"/>
      <c r="D179" s="106"/>
      <c r="E179" s="106"/>
      <c r="F179" s="77"/>
      <c r="G179" s="78"/>
    </row>
    <row r="180" spans="1:7" ht="66" customHeight="1" x14ac:dyDescent="0.35">
      <c r="A180" s="106" t="s">
        <v>128</v>
      </c>
      <c r="B180" s="106"/>
      <c r="C180" s="106"/>
      <c r="D180" s="106"/>
      <c r="E180" s="106"/>
    </row>
    <row r="181" spans="1:7" ht="30" customHeight="1" x14ac:dyDescent="0.35">
      <c r="A181" s="106" t="s">
        <v>129</v>
      </c>
      <c r="B181" s="106"/>
      <c r="C181" s="106"/>
      <c r="D181" s="106"/>
      <c r="E181" s="106"/>
    </row>
    <row r="182" spans="1:7" ht="51" customHeight="1" x14ac:dyDescent="0.35">
      <c r="A182" s="106" t="s">
        <v>130</v>
      </c>
      <c r="B182" s="106"/>
      <c r="C182" s="106"/>
      <c r="D182" s="106"/>
      <c r="E182" s="106"/>
    </row>
    <row r="183" spans="1:7" ht="41.25" customHeight="1" x14ac:dyDescent="0.35">
      <c r="A183" s="106" t="s">
        <v>131</v>
      </c>
      <c r="B183" s="106"/>
      <c r="C183" s="106"/>
      <c r="D183" s="106"/>
      <c r="E183" s="106"/>
    </row>
    <row r="184" spans="1:7" ht="30" customHeight="1" x14ac:dyDescent="0.35">
      <c r="A184" s="106" t="s">
        <v>132</v>
      </c>
      <c r="B184" s="106"/>
      <c r="C184" s="106"/>
      <c r="D184" s="106"/>
      <c r="E184" s="106"/>
    </row>
    <row r="185" spans="1:7" ht="30" customHeight="1" x14ac:dyDescent="0.35">
      <c r="A185" s="106" t="s">
        <v>133</v>
      </c>
      <c r="B185" s="106"/>
      <c r="C185" s="106"/>
      <c r="D185" s="106"/>
      <c r="E185" s="106"/>
    </row>
    <row r="186" spans="1:7" ht="15.5" x14ac:dyDescent="0.35">
      <c r="A186" s="79" t="s">
        <v>134</v>
      </c>
      <c r="B186" s="80"/>
      <c r="C186" s="80"/>
      <c r="D186" s="80"/>
      <c r="E186" s="80"/>
    </row>
    <row r="187" spans="1:7" ht="15.5" x14ac:dyDescent="0.35">
      <c r="A187" s="80"/>
      <c r="B187" s="80" t="s">
        <v>135</v>
      </c>
      <c r="C187" s="79"/>
      <c r="D187" s="80"/>
      <c r="E187" s="80"/>
    </row>
    <row r="188" spans="1:7" ht="15.5" x14ac:dyDescent="0.35">
      <c r="A188" s="81" t="s">
        <v>0</v>
      </c>
      <c r="B188" s="81"/>
      <c r="C188" s="81"/>
      <c r="D188" s="81"/>
      <c r="E188" s="81"/>
      <c r="F188" s="40"/>
      <c r="G188" s="40"/>
    </row>
    <row r="189" spans="1:7" ht="15.5" x14ac:dyDescent="0.35">
      <c r="A189" s="82"/>
      <c r="B189" s="83" t="s">
        <v>136</v>
      </c>
      <c r="C189" s="82"/>
      <c r="D189" s="82"/>
      <c r="E189" s="82"/>
      <c r="F189" s="40"/>
      <c r="G189" s="40"/>
    </row>
    <row r="190" spans="1:7" ht="15.5" x14ac:dyDescent="0.35">
      <c r="B190" s="84"/>
      <c r="E190" s="82"/>
      <c r="F190" s="40"/>
      <c r="G190" s="40"/>
    </row>
    <row r="191" spans="1:7" ht="15.5" x14ac:dyDescent="0.35">
      <c r="B191" s="83" t="s">
        <v>137</v>
      </c>
      <c r="F191" s="40"/>
      <c r="G191" s="40"/>
    </row>
    <row r="192" spans="1:7" ht="15.5" x14ac:dyDescent="0.35">
      <c r="A192" s="103"/>
      <c r="B192" s="103"/>
      <c r="C192" s="103"/>
      <c r="D192" s="103"/>
      <c r="E192" s="103"/>
      <c r="G192" s="40"/>
    </row>
  </sheetData>
  <mergeCells count="61">
    <mergeCell ref="A192:E192"/>
    <mergeCell ref="A180:E180"/>
    <mergeCell ref="A181:E181"/>
    <mergeCell ref="A182:E182"/>
    <mergeCell ref="A183:E183"/>
    <mergeCell ref="A184:E184"/>
    <mergeCell ref="A185:E185"/>
    <mergeCell ref="A179:E179"/>
    <mergeCell ref="A168:E168"/>
    <mergeCell ref="A169:E169"/>
    <mergeCell ref="A170:E170"/>
    <mergeCell ref="A171:E171"/>
    <mergeCell ref="A172:E172"/>
    <mergeCell ref="A173:E173"/>
    <mergeCell ref="A174:E174"/>
    <mergeCell ref="A175:E175"/>
    <mergeCell ref="A176:E176"/>
    <mergeCell ref="A177:E177"/>
    <mergeCell ref="A178:E178"/>
    <mergeCell ref="A167:E167"/>
    <mergeCell ref="A96:E96"/>
    <mergeCell ref="A97:E97"/>
    <mergeCell ref="A99:E99"/>
    <mergeCell ref="A120:E120"/>
    <mergeCell ref="A121:E121"/>
    <mergeCell ref="A149:E149"/>
    <mergeCell ref="A150:E150"/>
    <mergeCell ref="A163:E163"/>
    <mergeCell ref="A164:E164"/>
    <mergeCell ref="A165:E165"/>
    <mergeCell ref="A166:G166"/>
    <mergeCell ref="A86:E86"/>
    <mergeCell ref="A25:C25"/>
    <mergeCell ref="A26:D26"/>
    <mergeCell ref="A27:B27"/>
    <mergeCell ref="A28:E28"/>
    <mergeCell ref="A29:E29"/>
    <mergeCell ref="A32:E32"/>
    <mergeCell ref="A33:E33"/>
    <mergeCell ref="A35:E35"/>
    <mergeCell ref="A56:E56"/>
    <mergeCell ref="A57:E57"/>
    <mergeCell ref="A85:E85"/>
    <mergeCell ref="A24:C24"/>
    <mergeCell ref="A6:D6"/>
    <mergeCell ref="C7:E7"/>
    <mergeCell ref="C8:E8"/>
    <mergeCell ref="A10:B10"/>
    <mergeCell ref="A11:B11"/>
    <mergeCell ref="A18:E18"/>
    <mergeCell ref="A19:E19"/>
    <mergeCell ref="A20:C20"/>
    <mergeCell ref="A21:C21"/>
    <mergeCell ref="A22:C22"/>
    <mergeCell ref="A23:C23"/>
    <mergeCell ref="A5:D5"/>
    <mergeCell ref="A2:B2"/>
    <mergeCell ref="C2:E2"/>
    <mergeCell ref="A3:B3"/>
    <mergeCell ref="C3:E3"/>
    <mergeCell ref="C4:E4"/>
  </mergeCells>
  <pageMargins left="0.7" right="0.7" top="0.75" bottom="0.75" header="0.3" footer="0.3"/>
  <pageSetup paperSize="9" scale="51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Техническое задание</vt:lpstr>
      <vt:lpstr>'Техническое задание'!Область_печати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Скопец Юрий Владимирович</dc:creator>
  <cp:lastModifiedBy>Хамидулин Саяр Гаярович</cp:lastModifiedBy>
  <dcterms:created xsi:type="dcterms:W3CDTF">2024-12-16T05:17:21Z</dcterms:created>
  <dcterms:modified xsi:type="dcterms:W3CDTF">2024-12-16T07:25:27Z</dcterms:modified>
</cp:coreProperties>
</file>